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_rz63\Documents\総務2017\2018北大大会\個別報告受付\2018北海道大学大会個別報告申請書類\"/>
    </mc:Choice>
  </mc:AlternateContent>
  <bookViews>
    <workbookView xWindow="0" yWindow="0" windowWidth="10932" windowHeight="5580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form)'!$B$1:$M$65</definedName>
    <definedName name="_xlnm.Print_Area" localSheetId="0">'申請票(application form)'!$B$1:$M$65</definedName>
    <definedName name="_xlnm.Print_Area" localSheetId="3">申請票記載例!$B$1:$M$65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Z2" i="3"/>
  <c r="C5" i="12"/>
  <c r="J4" i="12"/>
  <c r="C4" i="12"/>
  <c r="J3" i="12"/>
  <c r="C5" i="11"/>
  <c r="J4" i="11"/>
  <c r="C4" i="11"/>
  <c r="J3" i="11"/>
  <c r="C5" i="2"/>
  <c r="C4" i="2"/>
  <c r="N14" i="2" l="1"/>
  <c r="N8" i="2"/>
  <c r="N8" i="11"/>
  <c r="N8" i="12"/>
  <c r="P65" i="12" l="1"/>
  <c r="P64" i="12"/>
  <c r="P63" i="12"/>
  <c r="P62" i="12"/>
  <c r="P61" i="12"/>
  <c r="P60" i="12"/>
  <c r="P59" i="12"/>
  <c r="P58" i="12"/>
  <c r="P57" i="12"/>
  <c r="P56" i="12"/>
  <c r="R52" i="12"/>
  <c r="R51" i="12"/>
  <c r="R50" i="12"/>
  <c r="R49" i="12"/>
  <c r="J47" i="12"/>
  <c r="R46" i="12"/>
  <c r="R45" i="12"/>
  <c r="R44" i="12"/>
  <c r="J44" i="12"/>
  <c r="B35" i="12"/>
  <c r="C31" i="12"/>
  <c r="N14" i="12"/>
  <c r="P3" i="12"/>
  <c r="Q3" i="12" s="1"/>
  <c r="P65" i="11"/>
  <c r="P64" i="11"/>
  <c r="P63" i="11"/>
  <c r="P62" i="11"/>
  <c r="P61" i="11"/>
  <c r="P60" i="11"/>
  <c r="P59" i="11"/>
  <c r="P58" i="11"/>
  <c r="P57" i="11"/>
  <c r="P56" i="11"/>
  <c r="R52" i="11"/>
  <c r="R51" i="11"/>
  <c r="R50" i="11"/>
  <c r="R49" i="11"/>
  <c r="J47" i="11"/>
  <c r="R46" i="11"/>
  <c r="R45" i="11"/>
  <c r="R44" i="11"/>
  <c r="R47" i="11" s="1"/>
  <c r="D47" i="11" s="1"/>
  <c r="J44" i="11"/>
  <c r="B35" i="11"/>
  <c r="C31" i="11"/>
  <c r="N14" i="11"/>
  <c r="P3" i="11"/>
  <c r="Q3" i="11" s="1"/>
  <c r="B2" i="10"/>
  <c r="A2" i="10"/>
  <c r="C2" i="3"/>
  <c r="B2" i="3"/>
  <c r="J4" i="2"/>
  <c r="J3" i="2"/>
  <c r="R53" i="12" l="1"/>
  <c r="R47" i="12"/>
  <c r="D47" i="12" s="1"/>
  <c r="R53" i="11"/>
  <c r="K2" i="3"/>
  <c r="F2" i="3"/>
  <c r="G23" i="2"/>
  <c r="W2" i="3"/>
  <c r="V2" i="3"/>
  <c r="U2" i="3"/>
  <c r="T2" i="3"/>
  <c r="N2" i="3"/>
  <c r="I2" i="3"/>
  <c r="D2" i="3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6" i="2"/>
  <c r="R45" i="2"/>
  <c r="R44" i="2"/>
  <c r="R52" i="2"/>
  <c r="R51" i="2"/>
  <c r="R50" i="2"/>
  <c r="R49" i="2"/>
  <c r="R2" i="3"/>
  <c r="S2" i="3"/>
  <c r="J44" i="2"/>
  <c r="J47" i="2"/>
  <c r="P65" i="2"/>
  <c r="P64" i="2"/>
  <c r="P63" i="2"/>
  <c r="P62" i="2"/>
  <c r="P61" i="2"/>
  <c r="P60" i="2"/>
  <c r="P59" i="2"/>
  <c r="P58" i="2"/>
  <c r="P57" i="2"/>
  <c r="P56" i="2"/>
  <c r="X2" i="3" l="1"/>
  <c r="Y2" i="3"/>
  <c r="R47" i="2"/>
  <c r="D47" i="2" s="1"/>
  <c r="R53" i="2"/>
  <c r="Q2" i="3"/>
  <c r="O2" i="3"/>
  <c r="M2" i="3"/>
  <c r="J2" i="3"/>
  <c r="H2" i="3"/>
  <c r="E2" i="3"/>
  <c r="L2" i="3" l="1"/>
  <c r="G2" i="3"/>
  <c r="P3" i="2"/>
  <c r="Q3" i="2" s="1"/>
</calcChain>
</file>

<file path=xl/comments1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<sst xmlns="http://schemas.openxmlformats.org/spreadsheetml/2006/main" count="297" uniqueCount="122">
  <si>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</si>
  <si>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</si>
  <si>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</si>
  <si>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</si>
  <si>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</si>
  <si>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</si>
  <si>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</si>
  <si>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</si>
  <si>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</si>
  <si>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</si>
  <si>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</si>
  <si>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</si>
  <si>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</si>
  <si>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</si>
  <si>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</si>
  <si>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</si>
  <si>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</si>
  <si>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</si>
  <si>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</si>
  <si>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</si>
  <si>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</si>
  <si>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</si>
  <si>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</si>
  <si>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</si>
  <si>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</si>
  <si>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</si>
  <si>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</si>
  <si>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</si>
  <si>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Do you use presentation file (PDF only)?</t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</si>
  <si>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</si>
  <si>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</si>
  <si>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</si>
  <si>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</si>
  <si>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</si>
  <si>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</si>
  <si>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</si>
  <si>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</si>
  <si>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</si>
  <si>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</si>
  <si>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</si>
  <si>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</si>
  <si>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</si>
  <si>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</si>
  <si>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</si>
  <si>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</si>
  <si>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</si>
  <si>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</si>
  <si>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</si>
  <si>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</si>
  <si>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</si>
  <si>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</si>
  <si>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</si>
  <si>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</si>
  <si>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</si>
  <si>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</si>
  <si>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</si>
  <si>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</si>
  <si>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</si>
  <si>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</si>
  <si>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</si>
  <si>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</si>
  <si>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</si>
  <si>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</si>
  <si>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</si>
  <si>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</si>
  <si>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7)プレゼンテーションファイル（PDF)を使用しますか？</t>
    <rPh sb="21" eb="23">
      <t>シヨウ</t>
    </rPh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</si>
  <si>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</si>
  <si>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</si>
  <si>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</si>
  <si>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</si>
  <si>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</si>
  <si>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</si>
  <si>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</si>
  <si>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</si>
  <si>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</si>
  <si>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</si>
  <si>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</si>
  <si>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</si>
  <si>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</si>
  <si>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</si>
  <si>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</si>
  <si>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</si>
  <si>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</si>
  <si>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</si>
  <si>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</si>
  <si>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</si>
  <si>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</si>
  <si>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</si>
  <si>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</si>
  <si>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</si>
  <si>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</si>
  <si>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r>
      <t xml:space="preserve">2) コレスポンディング・オーサー Corresponding Author 
</t>
    </r>
    <r>
      <rPr>
        <b/>
        <sz val="11"/>
        <color rgb="FFFF0000"/>
        <rFont val="ＭＳ Ｐゴシック"/>
        <family val="3"/>
        <charset val="128"/>
        <scheme val="minor"/>
      </rPr>
      <t>報告には2018年度の会員資格が必要です。Membership for year 2018 is required for presentation.</t>
    </r>
    <rPh sb="48" eb="50">
      <t>ネンド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</si>
  <si>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</si>
  <si>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</si>
  <si>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</si>
  <si>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</si>
  <si>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</si>
  <si>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</si>
  <si>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</si>
  <si>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</si>
  <si>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</si>
  <si>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</si>
  <si>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</si>
  <si>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</si>
  <si>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</si>
  <si>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</si>
  <si>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</si>
  <si>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</si>
  <si>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</si>
  <si>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</si>
  <si>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</si>
  <si>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</si>
  <si>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←申請者が筆頭著者になります。The first author should apply this format</t>
    <rPh sb="1" eb="4">
      <t>シンセイシャ</t>
    </rPh>
    <rPh sb="5" eb="7">
      <t>ヒットウ</t>
    </rPh>
    <rPh sb="7" eb="9">
      <t>チョシャ</t>
    </rPh>
    <phoneticPr fontId="1"/>
  </si>
  <si>
    <t>氏名 Name
(First Name Surname )</t>
    <rPh sb="0" eb="2">
      <t>シメイ</t>
    </rPh>
    <phoneticPr fontId="1"/>
  </si>
  <si>
    <t>Asia</t>
    <phoneticPr fontId="1"/>
  </si>
  <si>
    <t>日本農業経済学会　2018年度大会　個別報告（ポスター報告）申請書
Application form for Poster Presentation at The Agricultural Economics Society of Japan Annual Meeting 2018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7" eb="29">
      <t>ホウコク</t>
    </rPh>
    <rPh sb="30" eb="33">
      <t>シンセイショ</t>
    </rPh>
    <phoneticPr fontId="1"/>
  </si>
  <si>
    <t>年齢 age</t>
    <rPh sb="0" eb="2">
      <t>ネンレイ</t>
    </rPh>
    <phoneticPr fontId="1"/>
  </si>
  <si>
    <t>歳 yrs old</t>
    <rPh sb="0" eb="1">
      <t>サイ</t>
    </rPh>
    <phoneticPr fontId="1"/>
  </si>
  <si>
    <r>
      <t xml:space="preserve">1) 申請者（筆頭報告者） Applicant (First Author) 
</t>
    </r>
    <r>
      <rPr>
        <b/>
        <sz val="11"/>
        <color rgb="FFFF0000"/>
        <rFont val="ＭＳ Ｐゴシック"/>
        <family val="3"/>
        <charset val="128"/>
        <scheme val="minor"/>
      </rPr>
      <t>報告には2018年度の会員資格が必要です。
Membership for year 2018 is required for presentation.</t>
    </r>
    <rPh sb="3" eb="6">
      <t>シンセイシャ</t>
    </rPh>
    <rPh sb="7" eb="9">
      <t>ヒットウ</t>
    </rPh>
    <rPh sb="9" eb="12">
      <t>ホウコクシャ</t>
    </rPh>
    <rPh sb="40" eb="42">
      <t>ホウコク</t>
    </rPh>
    <rPh sb="48" eb="50">
      <t>ネンド</t>
    </rPh>
    <rPh sb="51" eb="53">
      <t>カイイン</t>
    </rPh>
    <rPh sb="53" eb="55">
      <t>シカク</t>
    </rPh>
    <rPh sb="56" eb="58">
      <t>ヒツヨウ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</si>
  <si>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</si>
  <si>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</si>
  <si>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申請者年齢</t>
    <rPh sb="0" eb="3">
      <t>シンセイシャ</t>
    </rPh>
    <rPh sb="3" eb="5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</si>
</sst>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4" xfId="0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0" fillId="0" borderId="8" xfId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5" borderId="18" xfId="0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40" lockText="1" noThreeD="1"/>
</file>

<file path=xl/ctrlProps/ctrlProp2.xml><?xml version="1.0" encoding="utf-8"?>
<formControlPr xmlns="http://schemas.microsoft.com/office/spreadsheetml/2009/9/main" objectType="CheckBox" fmlaLink="$P$41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4" lockText="1" noThreeD="1"/>
</file>

<file path=xl/ctrlProps/ctrlProp6.xml><?xml version="1.0" encoding="utf-8"?>
<formControlPr xmlns="http://schemas.microsoft.com/office/spreadsheetml/2009/9/main" objectType="CheckBox" fmlaLink="$P$49" lockText="1" noThreeD="1"/>
</file>

<file path=xl/ctrlProps/ctrlProp7.xml><?xml version="1.0" encoding="utf-8"?>
<formControlPr xmlns="http://schemas.microsoft.com/office/spreadsheetml/2009/9/main" objectType="CheckBox" fmlaLink="$P$50" lockText="1" noThreeD="1"/>
</file>

<file path=xl/ctrlProps/ctrlProp8.xml><?xml version="1.0" encoding="utf-8"?>
<formControlPr xmlns="http://schemas.microsoft.com/office/spreadsheetml/2009/9/main" objectType="CheckBox" fmlaLink="$P$51" lockText="1" noThreeD="1"/>
</file>

<file path=xl/ctrlProps/ctrlProp9.xml><?xml version="1.0" encoding="utf-8"?>
<formControlPr xmlns="http://schemas.microsoft.com/office/spreadsheetml/2009/9/main" objectType="CheckBox" fmlaLink="$P$52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5" lockText="1" noThreeD="1"/>
</file>

<file path=xl/ctrlProps/ctrlProp12.xml><?xml version="1.0" encoding="utf-8"?>
<formControlPr xmlns="http://schemas.microsoft.com/office/spreadsheetml/2009/9/main" objectType="CheckBox" fmlaLink="$P$46" lockText="1" noThreeD="1"/>
</file>

<file path=xl/ctrlProps/ctrlProp13.xml><?xml version="1.0" encoding="utf-8"?>
<formControlPr xmlns="http://schemas.microsoft.com/office/spreadsheetml/2009/9/main" objectType="CheckBox" checked="Checked" fmlaLink="$P$40" lockText="1" noThreeD="1"/>
</file>

<file path=xl/ctrlProps/ctrlProp14.xml><?xml version="1.0" encoding="utf-8"?>
<formControlPr xmlns="http://schemas.microsoft.com/office/spreadsheetml/2009/9/main" objectType="CheckBox" fmlaLink="$P$41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4" lockText="1" noThreeD="1"/>
</file>

<file path=xl/ctrlProps/ctrlProp18.xml><?xml version="1.0" encoding="utf-8"?>
<formControlPr xmlns="http://schemas.microsoft.com/office/spreadsheetml/2009/9/main" objectType="CheckBox" checked="Checked" fmlaLink="$P$49" lockText="1" noThreeD="1"/>
</file>

<file path=xl/ctrlProps/ctrlProp19.xml><?xml version="1.0" encoding="utf-8"?>
<formControlPr xmlns="http://schemas.microsoft.com/office/spreadsheetml/2009/9/main" objectType="CheckBox" checked="Checked" fmlaLink="$P$50" lockText="1" noThreeD="1"/>
</file>

<file path=xl/ctrlProps/ctrlProp20.xml><?xml version="1.0" encoding="utf-8"?>
<formControlPr xmlns="http://schemas.microsoft.com/office/spreadsheetml/2009/9/main" objectType="CheckBox" fmlaLink="$P$51" lockText="1" noThreeD="1"/>
</file>

<file path=xl/ctrlProps/ctrlProp21.xml><?xml version="1.0" encoding="utf-8"?>
<formControlPr xmlns="http://schemas.microsoft.com/office/spreadsheetml/2009/9/main" objectType="CheckBox" checked="Checked" fmlaLink="$P$52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5" lockText="1" noThreeD="1"/>
</file>

<file path=xl/ctrlProps/ctrlProp24.xml><?xml version="1.0" encoding="utf-8"?>
<formControlPr xmlns="http://schemas.microsoft.com/office/spreadsheetml/2009/9/main" objectType="CheckBox" fmlaLink="$P$46" lockText="1" noThreeD="1"/>
</file>

<file path=xl/ctrlProps/ctrlProp25.xml><?xml version="1.0" encoding="utf-8"?>
<formControlPr xmlns="http://schemas.microsoft.com/office/spreadsheetml/2009/9/main" objectType="CheckBox" checked="Checked" fmlaLink="$P$40" lockText="1" noThreeD="1"/>
</file>

<file path=xl/ctrlProps/ctrlProp26.xml><?xml version="1.0" encoding="utf-8"?>
<formControlPr xmlns="http://schemas.microsoft.com/office/spreadsheetml/2009/9/main" objectType="CheckBox" fmlaLink="$P$41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4" lockText="1" noThreeD="1"/>
</file>

<file path=xl/ctrlProps/ctrlProp30.xml><?xml version="1.0" encoding="utf-8"?>
<formControlPr xmlns="http://schemas.microsoft.com/office/spreadsheetml/2009/9/main" objectType="CheckBox" checked="Checked" fmlaLink="$P$49" lockText="1" noThreeD="1"/>
</file>

<file path=xl/ctrlProps/ctrlProp31.xml><?xml version="1.0" encoding="utf-8"?>
<formControlPr xmlns="http://schemas.microsoft.com/office/spreadsheetml/2009/9/main" objectType="CheckBox" checked="Checked" fmlaLink="$P$50" lockText="1" noThreeD="1"/>
</file>

<file path=xl/ctrlProps/ctrlProp32.xml><?xml version="1.0" encoding="utf-8"?>
<formControlPr xmlns="http://schemas.microsoft.com/office/spreadsheetml/2009/9/main" objectType="CheckBox" fmlaLink="$P$51" lockText="1" noThreeD="1"/>
</file>

<file path=xl/ctrlProps/ctrlProp33.xml><?xml version="1.0" encoding="utf-8"?>
<formControlPr xmlns="http://schemas.microsoft.com/office/spreadsheetml/2009/9/main" objectType="CheckBox" checked="Checked" fmlaLink="$P$52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5" lockText="1" noThreeD="1"/>
</file>

<file path=xl/ctrlProps/ctrlProp36.xml><?xml version="1.0" encoding="utf-8"?>
<formControlPr xmlns="http://schemas.microsoft.com/office/spreadsheetml/2009/9/main" objectType="CheckBox" checked="Checked" fmlaLink="$P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982980</xdr:colOff>
          <xdr:row>40</xdr:row>
          <xdr:rowOff>30481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982980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38099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137160</xdr:rowOff>
        </xdr:from>
        <xdr:to>
          <xdr:col>4</xdr:col>
          <xdr:colOff>571500</xdr:colOff>
          <xdr:row>34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42</xdr:row>
          <xdr:rowOff>137160</xdr:rowOff>
        </xdr:from>
        <xdr:to>
          <xdr:col>4</xdr:col>
          <xdr:colOff>68580</xdr:colOff>
          <xdr:row>44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47</xdr:row>
          <xdr:rowOff>137160</xdr:rowOff>
        </xdr:from>
        <xdr:to>
          <xdr:col>4</xdr:col>
          <xdr:colOff>53340</xdr:colOff>
          <xdr:row>49</xdr:row>
          <xdr:rowOff>45719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48</xdr:row>
          <xdr:rowOff>137160</xdr:rowOff>
        </xdr:from>
        <xdr:to>
          <xdr:col>4</xdr:col>
          <xdr:colOff>53340</xdr:colOff>
          <xdr:row>50</xdr:row>
          <xdr:rowOff>53341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49</xdr:row>
          <xdr:rowOff>137160</xdr:rowOff>
        </xdr:from>
        <xdr:to>
          <xdr:col>4</xdr:col>
          <xdr:colOff>53340</xdr:colOff>
          <xdr:row>51</xdr:row>
          <xdr:rowOff>53340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50</xdr:row>
          <xdr:rowOff>137160</xdr:rowOff>
        </xdr:from>
        <xdr:to>
          <xdr:col>4</xdr:col>
          <xdr:colOff>53340</xdr:colOff>
          <xdr:row>52</xdr:row>
          <xdr:rowOff>53340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12</xdr:row>
          <xdr:rowOff>7620</xdr:rowOff>
        </xdr:from>
        <xdr:to>
          <xdr:col>9</xdr:col>
          <xdr:colOff>982980</xdr:colOff>
          <xdr:row>12</xdr:row>
          <xdr:rowOff>335280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43</xdr:row>
          <xdr:rowOff>152400</xdr:rowOff>
        </xdr:from>
        <xdr:to>
          <xdr:col>4</xdr:col>
          <xdr:colOff>30480</xdr:colOff>
          <xdr:row>45</xdr:row>
          <xdr:rowOff>68580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152400</xdr:rowOff>
        </xdr:from>
        <xdr:to>
          <xdr:col>4</xdr:col>
          <xdr:colOff>30480</xdr:colOff>
          <xdr:row>46</xdr:row>
          <xdr:rowOff>68581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982980</xdr:colOff>
          <xdr:row>40</xdr:row>
          <xdr:rowOff>30481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982980</xdr:colOff>
          <xdr:row>41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38099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137160</xdr:rowOff>
        </xdr:from>
        <xdr:to>
          <xdr:col>4</xdr:col>
          <xdr:colOff>571500</xdr:colOff>
          <xdr:row>34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42</xdr:row>
          <xdr:rowOff>137160</xdr:rowOff>
        </xdr:from>
        <xdr:to>
          <xdr:col>4</xdr:col>
          <xdr:colOff>68580</xdr:colOff>
          <xdr:row>44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47</xdr:row>
          <xdr:rowOff>137160</xdr:rowOff>
        </xdr:from>
        <xdr:to>
          <xdr:col>4</xdr:col>
          <xdr:colOff>53340</xdr:colOff>
          <xdr:row>49</xdr:row>
          <xdr:rowOff>45719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48</xdr:row>
          <xdr:rowOff>137160</xdr:rowOff>
        </xdr:from>
        <xdr:to>
          <xdr:col>4</xdr:col>
          <xdr:colOff>53340</xdr:colOff>
          <xdr:row>50</xdr:row>
          <xdr:rowOff>53341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49</xdr:row>
          <xdr:rowOff>137160</xdr:rowOff>
        </xdr:from>
        <xdr:to>
          <xdr:col>4</xdr:col>
          <xdr:colOff>53340</xdr:colOff>
          <xdr:row>51</xdr:row>
          <xdr:rowOff>53340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50</xdr:row>
          <xdr:rowOff>137160</xdr:rowOff>
        </xdr:from>
        <xdr:to>
          <xdr:col>4</xdr:col>
          <xdr:colOff>53340</xdr:colOff>
          <xdr:row>52</xdr:row>
          <xdr:rowOff>53340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12</xdr:row>
          <xdr:rowOff>7620</xdr:rowOff>
        </xdr:from>
        <xdr:to>
          <xdr:col>9</xdr:col>
          <xdr:colOff>982980</xdr:colOff>
          <xdr:row>12</xdr:row>
          <xdr:rowOff>335280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43</xdr:row>
          <xdr:rowOff>152400</xdr:rowOff>
        </xdr:from>
        <xdr:to>
          <xdr:col>4</xdr:col>
          <xdr:colOff>30480</xdr:colOff>
          <xdr:row>45</xdr:row>
          <xdr:rowOff>68580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152400</xdr:rowOff>
        </xdr:from>
        <xdr:to>
          <xdr:col>4</xdr:col>
          <xdr:colOff>30480</xdr:colOff>
          <xdr:row>46</xdr:row>
          <xdr:rowOff>68581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982980</xdr:colOff>
          <xdr:row>40</xdr:row>
          <xdr:rowOff>30481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982980</xdr:colOff>
          <xdr:row>41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38099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137160</xdr:rowOff>
        </xdr:from>
        <xdr:to>
          <xdr:col>4</xdr:col>
          <xdr:colOff>571500</xdr:colOff>
          <xdr:row>34</xdr:row>
          <xdr:rowOff>30480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42</xdr:row>
          <xdr:rowOff>137160</xdr:rowOff>
        </xdr:from>
        <xdr:to>
          <xdr:col>4</xdr:col>
          <xdr:colOff>68580</xdr:colOff>
          <xdr:row>44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47</xdr:row>
          <xdr:rowOff>137160</xdr:rowOff>
        </xdr:from>
        <xdr:to>
          <xdr:col>4</xdr:col>
          <xdr:colOff>53340</xdr:colOff>
          <xdr:row>49</xdr:row>
          <xdr:rowOff>45719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48</xdr:row>
          <xdr:rowOff>137160</xdr:rowOff>
        </xdr:from>
        <xdr:to>
          <xdr:col>4</xdr:col>
          <xdr:colOff>53340</xdr:colOff>
          <xdr:row>50</xdr:row>
          <xdr:rowOff>53341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49</xdr:row>
          <xdr:rowOff>137160</xdr:rowOff>
        </xdr:from>
        <xdr:to>
          <xdr:col>4</xdr:col>
          <xdr:colOff>53340</xdr:colOff>
          <xdr:row>51</xdr:row>
          <xdr:rowOff>53340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50</xdr:row>
          <xdr:rowOff>137160</xdr:rowOff>
        </xdr:from>
        <xdr:to>
          <xdr:col>4</xdr:col>
          <xdr:colOff>53340</xdr:colOff>
          <xdr:row>52</xdr:row>
          <xdr:rowOff>53340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12</xdr:row>
          <xdr:rowOff>7620</xdr:rowOff>
        </xdr:from>
        <xdr:to>
          <xdr:col>9</xdr:col>
          <xdr:colOff>982980</xdr:colOff>
          <xdr:row>12</xdr:row>
          <xdr:rowOff>335280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43</xdr:row>
          <xdr:rowOff>152400</xdr:rowOff>
        </xdr:from>
        <xdr:to>
          <xdr:col>4</xdr:col>
          <xdr:colOff>30480</xdr:colOff>
          <xdr:row>45</xdr:row>
          <xdr:rowOff>68580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152400</xdr:rowOff>
        </xdr:from>
        <xdr:to>
          <xdr:col>4</xdr:col>
          <xdr:colOff>30480</xdr:colOff>
          <xdr:row>46</xdr:row>
          <xdr:rowOff>68581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5"/>
  <sheetViews>
    <sheetView showGridLines="0" tabSelected="1" zoomScale="85" zoomScaleNormal="85" zoomScaleSheetLayoutView="115" workbookViewId="0">
      <selection activeCell="D8" sqref="D8:E9"/>
    </sheetView>
  </sheetViews>
  <sheetFormatPr defaultRowHeight="13.2"/>
  <cols>
    <col min="2" max="2" width="6.33203125" customWidth="1"/>
    <col min="3" max="3" width="17.109375" customWidth="1"/>
    <col min="5" max="5" width="20.88671875" customWidth="1"/>
    <col min="6" max="6" width="14.77734375" customWidth="1"/>
    <col min="7" max="7" width="10.33203125" customWidth="1"/>
    <col min="8" max="8" width="6.77734375" customWidth="1"/>
    <col min="9" max="9" width="4.109375" customWidth="1"/>
    <col min="10" max="10" width="16.5546875" customWidth="1"/>
    <col min="11" max="11" width="7.88671875" customWidth="1"/>
    <col min="12" max="12" width="14.6640625" customWidth="1"/>
    <col min="13" max="13" width="4.6640625" style="11" customWidth="1"/>
    <col min="14" max="14" width="40.109375" style="42" customWidth="1"/>
    <col min="15" max="15" width="34.44140625" style="59" customWidth="1"/>
    <col min="16" max="16" width="34.44140625" style="60" hidden="1" customWidth="1"/>
    <col min="17" max="18" width="34.44140625" style="59" hidden="1" customWidth="1"/>
    <col min="19" max="19" width="28.21875" style="8" customWidth="1"/>
    <col min="20" max="22" width="28.21875" customWidth="1"/>
  </cols>
  <sheetData>
    <row r="1" spans="2:17" ht="30" customHeight="1">
      <c r="B1" s="77" t="s">
        <v>115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3.8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7" ht="13.8" thickBot="1">
      <c r="F3" s="70" t="s">
        <v>92</v>
      </c>
      <c r="G3" s="71"/>
      <c r="H3" s="76"/>
      <c r="J3" t="str">
        <f>IF(COUNTA(H3)=0, "", "仮会場番号")</f>
        <v/>
      </c>
      <c r="K3" s="80"/>
      <c r="L3" s="81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2" customHeight="1" thickBot="1">
      <c r="C4" s="8" t="str">
        <f>IF(ISBLANK(D8)=TRUE, " ",  CONCATENATE("この申請書のファイル名を P_031", J9,L9, "(", D8, ")_a　としてください"))</f>
        <v xml:space="preserve"> </v>
      </c>
      <c r="J4" s="70" t="str">
        <f>IF(COUNTA(H3)=0, "", "座長")</f>
        <v/>
      </c>
      <c r="K4" s="80"/>
      <c r="L4" s="81"/>
      <c r="M4" s="41"/>
    </row>
    <row r="5" spans="2:17" ht="16.2" customHeight="1">
      <c r="C5" s="82" t="str">
        <f>IF(ISBLANK(D8)=TRUE,"",CONCATENATE("Name this application form file as 'P_031",J9,L9,"(",D8,")_a'　"))</f>
        <v/>
      </c>
      <c r="D5" s="82"/>
      <c r="E5" s="82"/>
      <c r="F5" s="82"/>
      <c r="G5" s="82"/>
      <c r="H5" s="82"/>
      <c r="I5" s="82"/>
      <c r="J5" s="82"/>
      <c r="K5" s="82"/>
      <c r="L5" s="82"/>
    </row>
    <row r="6" spans="2:17" ht="13.8" thickBot="1">
      <c r="L6" s="62"/>
    </row>
    <row r="7" spans="2:17" ht="42" customHeight="1" thickBot="1">
      <c r="B7" s="111" t="s">
        <v>118</v>
      </c>
      <c r="C7" s="165"/>
      <c r="D7" s="165"/>
      <c r="E7" s="165"/>
      <c r="F7" s="165"/>
      <c r="G7" s="165"/>
      <c r="H7" s="165"/>
      <c r="I7" s="165"/>
      <c r="J7" s="168" t="s">
        <v>116</v>
      </c>
      <c r="K7" s="169"/>
      <c r="L7" s="166" t="s">
        <v>117</v>
      </c>
      <c r="O7" s="60"/>
      <c r="P7" s="60" t="s">
        <v>79</v>
      </c>
    </row>
    <row r="8" spans="2:17" ht="16.8" customHeight="1" thickBot="1">
      <c r="B8" s="117" t="s">
        <v>4</v>
      </c>
      <c r="C8" s="118"/>
      <c r="D8" s="121"/>
      <c r="E8" s="122"/>
      <c r="F8" s="125" t="s">
        <v>90</v>
      </c>
      <c r="G8" s="126"/>
      <c r="H8" s="127"/>
      <c r="I8" s="128"/>
      <c r="J8" s="128"/>
      <c r="K8" s="128"/>
      <c r="L8" s="129"/>
      <c r="N8" s="138" t="str">
        <f>IF(H8=P9,"学生会員は単年度資格です。2018年度に更新してください。
Student membership has a single year status. 
Please renew your status before the meeting.", "")</f>
        <v/>
      </c>
      <c r="O8" s="138"/>
      <c r="P8" s="60" t="s">
        <v>76</v>
      </c>
    </row>
    <row r="9" spans="2:17" ht="30" customHeight="1" thickBot="1">
      <c r="B9" s="119"/>
      <c r="C9" s="120"/>
      <c r="D9" s="123"/>
      <c r="E9" s="124"/>
      <c r="F9" s="95" t="s">
        <v>6</v>
      </c>
      <c r="G9" s="96"/>
      <c r="H9" s="16" t="s">
        <v>1</v>
      </c>
      <c r="I9" s="17" t="s">
        <v>2</v>
      </c>
      <c r="J9" s="18"/>
      <c r="K9" s="19" t="s">
        <v>3</v>
      </c>
      <c r="L9" s="20"/>
      <c r="N9" s="138"/>
      <c r="O9" s="138"/>
      <c r="P9" s="60" t="s">
        <v>77</v>
      </c>
    </row>
    <row r="10" spans="2:17" ht="46.2" customHeight="1" thickBot="1">
      <c r="B10" s="95" t="s">
        <v>5</v>
      </c>
      <c r="C10" s="96"/>
      <c r="D10" s="109"/>
      <c r="E10" s="109"/>
      <c r="F10" s="97" t="s">
        <v>7</v>
      </c>
      <c r="G10" s="98"/>
      <c r="H10" s="83"/>
      <c r="I10" s="84"/>
      <c r="J10" s="84"/>
      <c r="K10" s="84"/>
      <c r="L10" s="85"/>
      <c r="O10" s="60"/>
      <c r="P10" s="60" t="s">
        <v>78</v>
      </c>
    </row>
    <row r="11" spans="2:17" ht="14.4" customHeight="1" thickBot="1">
      <c r="D11" s="1"/>
      <c r="E11" s="1"/>
      <c r="F11" s="1"/>
      <c r="G11" s="1"/>
      <c r="H11" s="3"/>
    </row>
    <row r="12" spans="2:17" ht="31.2" customHeight="1" thickBot="1">
      <c r="B12" s="111" t="s">
        <v>91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0</v>
      </c>
    </row>
    <row r="14" spans="2:17" ht="16.8" customHeight="1" thickBot="1">
      <c r="B14" s="125" t="s">
        <v>4</v>
      </c>
      <c r="C14" s="126"/>
      <c r="D14" s="130"/>
      <c r="E14" s="131"/>
      <c r="F14" s="134" t="s">
        <v>90</v>
      </c>
      <c r="G14" s="118"/>
      <c r="H14" s="135"/>
      <c r="I14" s="136"/>
      <c r="J14" s="136"/>
      <c r="K14" s="136"/>
      <c r="L14" s="137"/>
      <c r="N14" s="138" t="str">
        <f>IF(H14=P9,"学生会員は単年度資格です。2018年度に更新してください。
Student membership has a single year status. 
Please renew your status before the meeting.", "")</f>
        <v/>
      </c>
      <c r="O14" s="138"/>
    </row>
    <row r="15" spans="2:17" ht="30" customHeight="1" thickBot="1">
      <c r="B15" s="119"/>
      <c r="C15" s="120"/>
      <c r="D15" s="132"/>
      <c r="E15" s="133"/>
      <c r="F15" s="95" t="s">
        <v>6</v>
      </c>
      <c r="G15" s="96"/>
      <c r="H15" s="16" t="s">
        <v>1</v>
      </c>
      <c r="I15" s="17" t="s">
        <v>2</v>
      </c>
      <c r="J15" s="18"/>
      <c r="K15" s="19" t="s">
        <v>3</v>
      </c>
      <c r="L15" s="20"/>
      <c r="N15" s="138"/>
      <c r="O15" s="138"/>
    </row>
    <row r="16" spans="2:17" ht="46.2" customHeight="1" thickBot="1">
      <c r="B16" s="95" t="s">
        <v>5</v>
      </c>
      <c r="C16" s="96"/>
      <c r="D16" s="109"/>
      <c r="E16" s="109"/>
      <c r="F16" s="97" t="s">
        <v>7</v>
      </c>
      <c r="G16" s="98"/>
      <c r="H16" s="84"/>
      <c r="I16" s="84"/>
      <c r="J16" s="84"/>
      <c r="K16" s="84"/>
      <c r="L16" s="85"/>
    </row>
    <row r="17" spans="2:13" ht="14.4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152" t="s">
        <v>27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3" ht="51.75" customHeight="1" thickBot="1">
      <c r="B19" s="80"/>
      <c r="C19" s="155"/>
      <c r="D19" s="155"/>
      <c r="E19" s="155"/>
      <c r="F19" s="155"/>
      <c r="G19" s="155"/>
      <c r="H19" s="155"/>
      <c r="I19" s="155"/>
      <c r="J19" s="155"/>
      <c r="K19" s="155"/>
      <c r="L19" s="81"/>
    </row>
    <row r="20" spans="2:13" ht="14.4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149" t="s">
        <v>73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2:13" ht="48.6" customHeight="1">
      <c r="B22" s="47"/>
      <c r="C22" s="61" t="s">
        <v>72</v>
      </c>
      <c r="D22" s="156" t="s">
        <v>113</v>
      </c>
      <c r="E22" s="87"/>
      <c r="F22" s="87"/>
      <c r="G22" s="86" t="s">
        <v>71</v>
      </c>
      <c r="H22" s="87"/>
      <c r="I22" s="87"/>
      <c r="J22" s="87"/>
      <c r="K22" s="87"/>
      <c r="L22" s="88"/>
    </row>
    <row r="23" spans="2:13" ht="27" customHeight="1">
      <c r="B23" s="45">
        <v>1</v>
      </c>
      <c r="C23" s="63"/>
      <c r="D23" s="157" t="str">
        <f>IF(ISBLANK(D8)=TRUE, "", D8)</f>
        <v/>
      </c>
      <c r="E23" s="157"/>
      <c r="F23" s="157"/>
      <c r="G23" s="89" t="str">
        <f>IF(ISBLANK(D10)=TRUE, "", D10)</f>
        <v/>
      </c>
      <c r="H23" s="89"/>
      <c r="I23" s="89"/>
      <c r="J23" s="89"/>
      <c r="K23" s="89"/>
      <c r="L23" s="90"/>
      <c r="M23" s="8" t="s">
        <v>112</v>
      </c>
    </row>
    <row r="24" spans="2:13" ht="27" customHeight="1">
      <c r="B24" s="45">
        <v>2</v>
      </c>
      <c r="C24" s="63"/>
      <c r="D24" s="158"/>
      <c r="E24" s="158"/>
      <c r="F24" s="158"/>
      <c r="G24" s="78"/>
      <c r="H24" s="78"/>
      <c r="I24" s="78"/>
      <c r="J24" s="78"/>
      <c r="K24" s="78"/>
      <c r="L24" s="79"/>
    </row>
    <row r="25" spans="2:13" ht="27" customHeight="1">
      <c r="B25" s="45">
        <v>3</v>
      </c>
      <c r="C25" s="63"/>
      <c r="D25" s="158"/>
      <c r="E25" s="158"/>
      <c r="F25" s="158"/>
      <c r="G25" s="78"/>
      <c r="H25" s="78"/>
      <c r="I25" s="78"/>
      <c r="J25" s="78"/>
      <c r="K25" s="78"/>
      <c r="L25" s="79"/>
    </row>
    <row r="26" spans="2:13" ht="27" customHeight="1">
      <c r="B26" s="45">
        <v>4</v>
      </c>
      <c r="C26" s="63"/>
      <c r="D26" s="158"/>
      <c r="E26" s="158"/>
      <c r="F26" s="158"/>
      <c r="G26" s="78"/>
      <c r="H26" s="78"/>
      <c r="I26" s="78"/>
      <c r="J26" s="78"/>
      <c r="K26" s="78"/>
      <c r="L26" s="79"/>
    </row>
    <row r="27" spans="2:13" ht="33" customHeight="1">
      <c r="B27" s="45">
        <v>5</v>
      </c>
      <c r="C27" s="63"/>
      <c r="D27" s="158"/>
      <c r="E27" s="158"/>
      <c r="F27" s="158"/>
      <c r="G27" s="67"/>
      <c r="H27" s="78"/>
      <c r="I27" s="78"/>
      <c r="J27" s="78"/>
      <c r="K27" s="78"/>
      <c r="L27" s="79"/>
    </row>
    <row r="28" spans="2:13" ht="33" customHeight="1">
      <c r="B28" s="45">
        <v>6</v>
      </c>
      <c r="C28" s="63"/>
      <c r="D28" s="110"/>
      <c r="E28" s="110"/>
      <c r="F28" s="110"/>
      <c r="G28" s="78"/>
      <c r="H28" s="78"/>
      <c r="I28" s="78"/>
      <c r="J28" s="78"/>
      <c r="K28" s="78"/>
      <c r="L28" s="79"/>
    </row>
    <row r="29" spans="2:13" ht="33" customHeight="1">
      <c r="B29" s="45">
        <v>7</v>
      </c>
      <c r="C29" s="63"/>
      <c r="D29" s="110"/>
      <c r="E29" s="110"/>
      <c r="F29" s="110"/>
      <c r="G29" s="78"/>
      <c r="H29" s="78"/>
      <c r="I29" s="78"/>
      <c r="J29" s="78"/>
      <c r="K29" s="78"/>
      <c r="L29" s="79"/>
    </row>
    <row r="30" spans="2:13" ht="33" customHeight="1" thickBot="1">
      <c r="B30" s="46">
        <v>8</v>
      </c>
      <c r="C30" s="64"/>
      <c r="D30" s="146"/>
      <c r="E30" s="146"/>
      <c r="F30" s="146"/>
      <c r="G30" s="68"/>
      <c r="H30" s="147"/>
      <c r="I30" s="147"/>
      <c r="J30" s="147"/>
      <c r="K30" s="147"/>
      <c r="L30" s="148"/>
    </row>
    <row r="31" spans="2:13" ht="33" customHeight="1">
      <c r="C31" s="139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3" ht="14.4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2" customHeight="1">
      <c r="B33" s="48" t="s">
        <v>29</v>
      </c>
      <c r="C33" s="50"/>
      <c r="D33" s="93"/>
      <c r="E33" s="23"/>
      <c r="F33" s="10"/>
      <c r="G33" s="101" t="s">
        <v>68</v>
      </c>
      <c r="H33" s="102"/>
      <c r="I33" s="102"/>
      <c r="J33" s="102"/>
      <c r="K33" s="105"/>
      <c r="L33" s="25" t="s">
        <v>63</v>
      </c>
      <c r="P33" s="60" t="b">
        <v>0</v>
      </c>
    </row>
    <row r="34" spans="2:18" ht="13.8" thickBot="1">
      <c r="B34" s="51" t="s">
        <v>8</v>
      </c>
      <c r="C34" s="53"/>
      <c r="D34" s="94"/>
      <c r="E34" s="24"/>
      <c r="F34" s="10"/>
      <c r="G34" s="103"/>
      <c r="H34" s="104"/>
      <c r="I34" s="104"/>
      <c r="J34" s="104"/>
      <c r="K34" s="106"/>
      <c r="L34" s="26" t="s">
        <v>64</v>
      </c>
      <c r="P34" s="60" t="b">
        <v>0</v>
      </c>
    </row>
    <row r="35" spans="2:18" ht="13.8" customHeight="1">
      <c r="B35" s="21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" customHeight="1" thickBot="1"/>
    <row r="37" spans="2:18" hidden="1">
      <c r="B37" s="48" t="s">
        <v>65</v>
      </c>
      <c r="C37" s="49"/>
      <c r="D37" s="49"/>
      <c r="E37" s="50"/>
      <c r="F37" s="27"/>
      <c r="G37" s="27"/>
      <c r="H37" s="27"/>
      <c r="I37" s="27"/>
      <c r="J37" s="23"/>
      <c r="P37" s="60" t="b">
        <v>0</v>
      </c>
    </row>
    <row r="38" spans="2:18" ht="13.8" hidden="1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" hidden="1" customHeight="1" thickBot="1"/>
    <row r="40" spans="2:18">
      <c r="B40" s="48" t="s">
        <v>119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0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" customHeight="1" thickBot="1"/>
    <row r="43" spans="2:18" ht="13.8" customHeight="1" thickBot="1">
      <c r="B43" s="140" t="s">
        <v>120</v>
      </c>
      <c r="C43" s="141"/>
      <c r="D43" s="38" t="s">
        <v>70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142"/>
      <c r="C44" s="143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0</v>
      </c>
      <c r="Q44" s="59" t="s">
        <v>56</v>
      </c>
      <c r="R44" s="59">
        <f t="shared" ref="R44:R46" si="0">IF(P44=TRUE, 1, 0)</f>
        <v>0</v>
      </c>
    </row>
    <row r="45" spans="2:18">
      <c r="B45" s="142"/>
      <c r="C45" s="143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07"/>
      <c r="L45" s="108"/>
      <c r="P45" s="60" t="b">
        <v>0</v>
      </c>
      <c r="Q45" s="59" t="s">
        <v>57</v>
      </c>
      <c r="R45" s="59">
        <f t="shared" si="0"/>
        <v>0</v>
      </c>
    </row>
    <row r="46" spans="2:18">
      <c r="B46" s="142"/>
      <c r="C46" s="143"/>
      <c r="D46" s="12" t="b">
        <v>0</v>
      </c>
      <c r="E46" s="4" t="s">
        <v>55</v>
      </c>
      <c r="F46" s="3"/>
      <c r="G46" s="5" t="s">
        <v>13</v>
      </c>
      <c r="H46" s="3"/>
      <c r="I46" s="3"/>
      <c r="J46" s="6"/>
      <c r="K46" s="107"/>
      <c r="L46" s="108"/>
      <c r="P46" s="60" t="b">
        <v>0</v>
      </c>
      <c r="Q46" s="59" t="s">
        <v>58</v>
      </c>
      <c r="R46" s="59">
        <f t="shared" si="0"/>
        <v>0</v>
      </c>
    </row>
    <row r="47" spans="2:18" ht="13.8" thickBot="1">
      <c r="B47" s="142"/>
      <c r="C47" s="143"/>
      <c r="D47" s="99" t="str">
        <f>IF(R47&gt;=2, "↑どれか「一つ」を選んでください。Choose'one'", "")</f>
        <v/>
      </c>
      <c r="E47" s="99"/>
      <c r="F47" s="99"/>
      <c r="G47" s="99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0</v>
      </c>
    </row>
    <row r="48" spans="2:18" ht="13.8" thickBot="1">
      <c r="B48" s="142"/>
      <c r="C48" s="143"/>
      <c r="D48" s="38" t="s">
        <v>75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142"/>
      <c r="C49" s="143"/>
      <c r="D49" s="12" t="b">
        <v>0</v>
      </c>
      <c r="E49" s="6" t="s">
        <v>14</v>
      </c>
      <c r="F49" s="3"/>
      <c r="G49" s="99"/>
      <c r="H49" s="99"/>
      <c r="I49" s="99"/>
      <c r="J49" s="99"/>
      <c r="K49" s="99"/>
      <c r="L49" s="100"/>
      <c r="P49" s="60" t="b">
        <v>0</v>
      </c>
      <c r="Q49" s="59" t="s">
        <v>59</v>
      </c>
      <c r="R49" s="59">
        <f>IF(P49=TRUE, 1, 0)</f>
        <v>0</v>
      </c>
    </row>
    <row r="50" spans="2:18">
      <c r="B50" s="142"/>
      <c r="C50" s="143"/>
      <c r="D50" s="12" t="b">
        <v>0</v>
      </c>
      <c r="E50" s="4" t="s">
        <v>74</v>
      </c>
      <c r="F50" s="3"/>
      <c r="G50" s="99"/>
      <c r="H50" s="99"/>
      <c r="I50" s="99"/>
      <c r="J50" s="99"/>
      <c r="K50" s="99"/>
      <c r="L50" s="100"/>
      <c r="P50" s="60" t="b">
        <v>0</v>
      </c>
      <c r="Q50" s="59" t="s">
        <v>60</v>
      </c>
      <c r="R50" s="59">
        <f t="shared" ref="R50:R52" si="1">IF(P50=TRUE, 1, 0)</f>
        <v>0</v>
      </c>
    </row>
    <row r="51" spans="2:18">
      <c r="B51" s="142"/>
      <c r="C51" s="143"/>
      <c r="D51" s="12" t="b">
        <v>0</v>
      </c>
      <c r="E51" s="4" t="s">
        <v>15</v>
      </c>
      <c r="F51" s="3"/>
      <c r="G51" s="99"/>
      <c r="H51" s="99"/>
      <c r="I51" s="99"/>
      <c r="J51" s="99"/>
      <c r="K51" s="99"/>
      <c r="L51" s="100"/>
      <c r="P51" s="60" t="b">
        <v>0</v>
      </c>
      <c r="Q51" s="59" t="s">
        <v>61</v>
      </c>
      <c r="R51" s="59">
        <f t="shared" si="1"/>
        <v>0</v>
      </c>
    </row>
    <row r="52" spans="2:18">
      <c r="B52" s="142"/>
      <c r="C52" s="143"/>
      <c r="D52" s="12" t="b">
        <v>0</v>
      </c>
      <c r="E52" s="4" t="s">
        <v>16</v>
      </c>
      <c r="F52" s="3"/>
      <c r="G52" s="99"/>
      <c r="H52" s="99"/>
      <c r="I52" s="99"/>
      <c r="J52" s="99"/>
      <c r="K52" s="99"/>
      <c r="L52" s="100"/>
      <c r="P52" s="60" t="b">
        <v>0</v>
      </c>
      <c r="Q52" s="59" t="s">
        <v>62</v>
      </c>
      <c r="R52" s="59">
        <f t="shared" si="1"/>
        <v>0</v>
      </c>
    </row>
    <row r="53" spans="2:18" ht="13.8" thickBot="1">
      <c r="B53" s="142"/>
      <c r="C53" s="143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0</v>
      </c>
    </row>
    <row r="54" spans="2:18">
      <c r="B54" s="142"/>
      <c r="C54" s="143"/>
      <c r="D54" s="33" t="s">
        <v>67</v>
      </c>
      <c r="E54" s="40"/>
      <c r="F54" s="33"/>
      <c r="G54" s="33"/>
      <c r="H54" s="33"/>
      <c r="I54" s="33"/>
      <c r="J54" s="33"/>
      <c r="K54" s="33"/>
      <c r="L54" s="34"/>
    </row>
    <row r="55" spans="2:18" ht="29.4" customHeight="1" thickBot="1">
      <c r="B55" s="142"/>
      <c r="C55" s="143"/>
      <c r="D55" s="58"/>
      <c r="E55" s="91" t="s">
        <v>43</v>
      </c>
      <c r="F55" s="91"/>
      <c r="G55" s="91"/>
      <c r="H55" s="91"/>
      <c r="I55" s="91"/>
      <c r="J55" s="91"/>
      <c r="K55" s="91"/>
      <c r="L55" s="92"/>
    </row>
    <row r="56" spans="2:18" ht="13.8" thickBot="1">
      <c r="B56" s="142"/>
      <c r="C56" s="143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44</v>
      </c>
    </row>
    <row r="57" spans="2:18" ht="13.8" customHeight="1" thickBot="1">
      <c r="B57" s="142"/>
      <c r="C57" s="143"/>
      <c r="D57" s="14"/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0</v>
      </c>
      <c r="Q57" s="59" t="s">
        <v>45</v>
      </c>
    </row>
    <row r="58" spans="2:18" ht="13.8" thickBot="1">
      <c r="B58" s="142"/>
      <c r="C58" s="143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46</v>
      </c>
    </row>
    <row r="59" spans="2:18" ht="13.8" thickBot="1">
      <c r="B59" s="142"/>
      <c r="C59" s="143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47</v>
      </c>
    </row>
    <row r="60" spans="2:18" ht="13.8" thickBot="1">
      <c r="B60" s="142"/>
      <c r="C60" s="143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48</v>
      </c>
    </row>
    <row r="61" spans="2:18" ht="13.8" thickBot="1">
      <c r="B61" s="142"/>
      <c r="C61" s="143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49</v>
      </c>
    </row>
    <row r="62" spans="2:18" ht="13.8" thickBot="1">
      <c r="B62" s="142"/>
      <c r="C62" s="143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50</v>
      </c>
    </row>
    <row r="63" spans="2:18" ht="13.8" thickBot="1">
      <c r="B63" s="142"/>
      <c r="C63" s="143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51</v>
      </c>
    </row>
    <row r="64" spans="2:18" ht="13.8" thickBot="1">
      <c r="B64" s="142"/>
      <c r="C64" s="143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52</v>
      </c>
    </row>
    <row r="65" spans="2:17" ht="13.8" thickBot="1">
      <c r="B65" s="144"/>
      <c r="C65" s="145"/>
      <c r="D65" s="37"/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0</v>
      </c>
      <c r="Q65" s="59" t="s">
        <v>53</v>
      </c>
    </row>
  </sheetData>
  <sheetProtection sheet="1" selectLockedCells="1"/>
  <mergeCells count="58">
    <mergeCell ref="N8:O9"/>
    <mergeCell ref="N14:O15"/>
    <mergeCell ref="C31:L31"/>
    <mergeCell ref="B43:C65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  <mergeCell ref="H27:L27"/>
    <mergeCell ref="G28:L28"/>
    <mergeCell ref="G29:L29"/>
    <mergeCell ref="G26:L26"/>
    <mergeCell ref="B12:L12"/>
    <mergeCell ref="B13:L13"/>
    <mergeCell ref="B16:C16"/>
    <mergeCell ref="B8:C9"/>
    <mergeCell ref="D8:E9"/>
    <mergeCell ref="F8:G8"/>
    <mergeCell ref="H8:L8"/>
    <mergeCell ref="B14:C15"/>
    <mergeCell ref="D14:E15"/>
    <mergeCell ref="F14:G14"/>
    <mergeCell ref="H14:L14"/>
    <mergeCell ref="E55:L55"/>
    <mergeCell ref="D33:D34"/>
    <mergeCell ref="F9:G9"/>
    <mergeCell ref="F10:G10"/>
    <mergeCell ref="F15:G15"/>
    <mergeCell ref="F16:G16"/>
    <mergeCell ref="G49:L52"/>
    <mergeCell ref="D47:G47"/>
    <mergeCell ref="G33:J34"/>
    <mergeCell ref="K33:K34"/>
    <mergeCell ref="K45:L45"/>
    <mergeCell ref="K46:L46"/>
    <mergeCell ref="D10:E10"/>
    <mergeCell ref="H16:L16"/>
    <mergeCell ref="D16:E16"/>
    <mergeCell ref="D29:F29"/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  <mergeCell ref="B7:I7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6:L46">
    <cfRule type="expression" dxfId="9" priority="2">
      <formula>$P$46=TRUE</formula>
    </cfRule>
  </conditionalFormatting>
  <conditionalFormatting sqref="K45:L45">
    <cfRule type="expression" dxfId="8" priority="1">
      <formula>$P$45=TRUE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5">
      <formula1>P45=TRUE</formula1>
    </dataValidation>
    <dataValidation type="list" allowBlank="1" showInputMessage="1" showErrorMessage="1" sqref="H8:L8 H14:L14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982980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982980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137160</xdr:rowOff>
                  </from>
                  <to>
                    <xdr:col>4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403860</xdr:colOff>
                    <xdr:row>42</xdr:row>
                    <xdr:rowOff>137160</xdr:rowOff>
                  </from>
                  <to>
                    <xdr:col>4</xdr:col>
                    <xdr:colOff>68580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388620</xdr:colOff>
                    <xdr:row>47</xdr:row>
                    <xdr:rowOff>137160</xdr:rowOff>
                  </from>
                  <to>
                    <xdr:col>4</xdr:col>
                    <xdr:colOff>53340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388620</xdr:colOff>
                    <xdr:row>48</xdr:row>
                    <xdr:rowOff>137160</xdr:rowOff>
                  </from>
                  <to>
                    <xdr:col>4</xdr:col>
                    <xdr:colOff>53340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49</xdr:row>
                    <xdr:rowOff>137160</xdr:rowOff>
                  </from>
                  <to>
                    <xdr:col>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50</xdr:row>
                    <xdr:rowOff>137160</xdr:rowOff>
                  </from>
                  <to>
                    <xdr:col>4</xdr:col>
                    <xdr:colOff>53340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205740</xdr:colOff>
                    <xdr:row>12</xdr:row>
                    <xdr:rowOff>7620</xdr:rowOff>
                  </from>
                  <to>
                    <xdr:col>9</xdr:col>
                    <xdr:colOff>982980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403860</xdr:colOff>
                    <xdr:row>43</xdr:row>
                    <xdr:rowOff>152400</xdr:rowOff>
                  </from>
                  <to>
                    <xdr:col>4</xdr:col>
                    <xdr:colOff>30480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152400</xdr:rowOff>
                  </from>
                  <to>
                    <xdr:col>4</xdr:col>
                    <xdr:colOff>30480</xdr:colOff>
                    <xdr:row>46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1" sqref="B11"/>
    </sheetView>
  </sheetViews>
  <sheetFormatPr defaultRowHeight="13.2"/>
  <cols>
    <col min="1" max="1" width="8.88671875" style="3"/>
    <col min="2" max="2" width="18.6640625" style="3" customWidth="1"/>
    <col min="3" max="3" width="22.77734375" style="3" customWidth="1"/>
    <col min="4" max="4" width="6.5546875" style="3" customWidth="1"/>
    <col min="5" max="5" width="58.33203125" style="3" customWidth="1"/>
    <col min="6" max="6" width="8.88671875" style="3"/>
    <col min="7" max="7" width="11.77734375" style="3" customWidth="1"/>
    <col min="8" max="16384" width="8.88671875" style="3"/>
  </cols>
  <sheetData>
    <row r="1" spans="1:6">
      <c r="A1" s="3" t="s">
        <v>93</v>
      </c>
      <c r="B1" s="3" t="s">
        <v>69</v>
      </c>
      <c r="C1" s="3" t="s">
        <v>80</v>
      </c>
      <c r="D1" s="159" t="s">
        <v>81</v>
      </c>
      <c r="E1" s="159"/>
      <c r="F1" s="159"/>
    </row>
    <row r="2" spans="1:6" ht="30.6" customHeight="1">
      <c r="A2" s="163">
        <f>'申請票(application form)'!K3</f>
        <v>0</v>
      </c>
      <c r="B2" s="161">
        <f>'申請票(application form)'!K4</f>
        <v>0</v>
      </c>
      <c r="C2" s="162"/>
      <c r="D2" s="160">
        <f>'申請票(application form)'!B19:B19</f>
        <v>0</v>
      </c>
      <c r="E2" s="160"/>
      <c r="F2" s="72"/>
    </row>
    <row r="3" spans="1:6">
      <c r="A3" s="163"/>
      <c r="B3" s="161"/>
      <c r="C3" s="162"/>
      <c r="D3" s="73" t="str">
        <f>IF(ISBLANK('申請票(application form)'!C23)=TRUE, "", '申請票(application form)'!C23)</f>
        <v/>
      </c>
      <c r="E3" s="74" t="str">
        <f>IF(ISBLANK('申請票(application form)'!D23:D23)=TRUE,"",  CONCATENATE('申請票(application form)'!D23:D23, " (", '申請票(application form)'!G23:G23, ")"))</f>
        <v xml:space="preserve"> ()</v>
      </c>
      <c r="F3" s="3">
        <v>1</v>
      </c>
    </row>
    <row r="4" spans="1:6">
      <c r="A4" s="163"/>
      <c r="B4" s="161"/>
      <c r="C4" s="162"/>
      <c r="D4" s="73" t="str">
        <f>IF(ISBLANK('申請票(application form)'!C24)=TRUE, "", '申請票(application form)'!C24)</f>
        <v/>
      </c>
      <c r="E4" s="74" t="str">
        <f>IF(ISBLANK('申請票(application form)'!D24:D24)=TRUE,"",  CONCATENATE('申請票(application form)'!D24:D24, " (", '申請票(application form)'!G24:G24, ")"))</f>
        <v/>
      </c>
      <c r="F4" s="3">
        <v>2</v>
      </c>
    </row>
    <row r="5" spans="1:6">
      <c r="A5" s="163"/>
      <c r="B5" s="161"/>
      <c r="C5" s="162"/>
      <c r="D5" s="73" t="str">
        <f>IF(ISBLANK('申請票(application form)'!C25)=TRUE, "", '申請票(application form)'!C25)</f>
        <v/>
      </c>
      <c r="E5" s="74" t="str">
        <f>IF(ISBLANK('申請票(application form)'!D25:D25)=TRUE,"",  CONCATENATE('申請票(application form)'!D25:D25, " (", '申請票(application form)'!G25:G25, ")"))</f>
        <v/>
      </c>
      <c r="F5" s="3">
        <v>3</v>
      </c>
    </row>
    <row r="6" spans="1:6">
      <c r="A6" s="163"/>
      <c r="B6" s="161"/>
      <c r="C6" s="162"/>
      <c r="D6" s="73" t="str">
        <f>IF(ISBLANK('申請票(application form)'!C26)=TRUE, "", '申請票(application form)'!C26)</f>
        <v/>
      </c>
      <c r="E6" s="74" t="str">
        <f>IF(ISBLANK('申請票(application form)'!D26:D26)=TRUE,"",  CONCATENATE('申請票(application form)'!D26:D26, " (", '申請票(application form)'!G26:G26, ")"))</f>
        <v/>
      </c>
      <c r="F6" s="3">
        <v>4</v>
      </c>
    </row>
    <row r="7" spans="1:6">
      <c r="A7" s="163"/>
      <c r="B7" s="161"/>
      <c r="C7" s="162"/>
      <c r="D7" s="73" t="str">
        <f>IF(ISBLANK('申請票(application form)'!C27)=TRUE, "", '申請票(application form)'!C27)</f>
        <v/>
      </c>
      <c r="E7" s="74" t="str">
        <f>IF(ISBLANK('申請票(application form)'!D27:D27)=TRUE,"",  CONCATENATE('申請票(application form)'!D27:D27, " (", '申請票(application form)'!G27:G27, ")"))</f>
        <v/>
      </c>
      <c r="F7" s="3">
        <v>5</v>
      </c>
    </row>
    <row r="8" spans="1:6">
      <c r="A8" s="163"/>
      <c r="B8" s="161"/>
      <c r="C8" s="162"/>
      <c r="D8" s="73" t="str">
        <f>IF(ISBLANK('申請票(application form)'!C28)=TRUE, "", '申請票(application form)'!C28)</f>
        <v/>
      </c>
      <c r="E8" s="74" t="str">
        <f>IF(ISBLANK('申請票(application form)'!D28:D28)=TRUE,"",  CONCATENATE('申請票(application form)'!D28:D28, " (", '申請票(application form)'!G28:G28, ")"))</f>
        <v/>
      </c>
      <c r="F8" s="3">
        <v>6</v>
      </c>
    </row>
    <row r="9" spans="1:6">
      <c r="A9" s="163"/>
      <c r="B9" s="161"/>
      <c r="C9" s="162"/>
      <c r="D9" s="73" t="str">
        <f>IF(ISBLANK('申請票(application form)'!C29)=TRUE, "", '申請票(application form)'!C29)</f>
        <v/>
      </c>
      <c r="E9" s="74" t="str">
        <f>IF(ISBLANK('申請票(application form)'!D29:D29)=TRUE,"",  CONCATENATE('申請票(application form)'!D29:D29, " (", '申請票(application form)'!G29:G29, ")"))</f>
        <v/>
      </c>
      <c r="F9" s="3">
        <v>7</v>
      </c>
    </row>
    <row r="10" spans="1:6">
      <c r="A10" s="163"/>
      <c r="B10" s="161"/>
      <c r="C10" s="162"/>
      <c r="D10" s="73" t="str">
        <f>IF(ISBLANK('申請票(application form)'!C30)=TRUE, "", '申請票(application form)'!C30)</f>
        <v/>
      </c>
      <c r="E10" s="74" t="str">
        <f>IF(ISBLANK('申請票(application form)'!D30:D30)=TRUE,"",  CONCATENATE('申請票(application form)'!D30:D30, " (", '申請票(application form)'!G30:G30, ")"))</f>
        <v/>
      </c>
      <c r="F10" s="3">
        <v>8</v>
      </c>
    </row>
    <row r="11" spans="1:6">
      <c r="D11" s="75"/>
    </row>
  </sheetData>
  <mergeCells count="5">
    <mergeCell ref="D1:F1"/>
    <mergeCell ref="D2:E2"/>
    <mergeCell ref="B2:B10"/>
    <mergeCell ref="C2:C10"/>
    <mergeCell ref="A2:A1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205" zoomScaleNormal="205" workbookViewId="0">
      <selection activeCell="B11" sqref="B11"/>
    </sheetView>
  </sheetViews>
  <sheetFormatPr defaultRowHeight="13.2"/>
  <sheetData>
    <row r="1" spans="1:26">
      <c r="A1" t="s">
        <v>86</v>
      </c>
      <c r="B1" t="s">
        <v>93</v>
      </c>
      <c r="C1" t="s">
        <v>87</v>
      </c>
      <c r="D1" t="s">
        <v>30</v>
      </c>
      <c r="E1" t="s">
        <v>31</v>
      </c>
      <c r="F1" t="s">
        <v>88</v>
      </c>
      <c r="G1" t="s">
        <v>32</v>
      </c>
      <c r="H1" t="s">
        <v>34</v>
      </c>
      <c r="I1" t="s">
        <v>33</v>
      </c>
      <c r="J1" t="s">
        <v>35</v>
      </c>
      <c r="K1" t="s">
        <v>89</v>
      </c>
      <c r="L1" t="s">
        <v>36</v>
      </c>
      <c r="M1" t="s">
        <v>37</v>
      </c>
      <c r="N1" t="s">
        <v>0</v>
      </c>
      <c r="O1" t="s">
        <v>38</v>
      </c>
      <c r="P1" t="s">
        <v>66</v>
      </c>
      <c r="Q1" t="s">
        <v>39</v>
      </c>
      <c r="R1" t="s">
        <v>40</v>
      </c>
      <c r="S1" t="s">
        <v>54</v>
      </c>
      <c r="T1" t="s">
        <v>82</v>
      </c>
      <c r="U1" t="s">
        <v>83</v>
      </c>
      <c r="V1" t="s">
        <v>84</v>
      </c>
      <c r="W1" t="s">
        <v>85</v>
      </c>
      <c r="X1" t="s">
        <v>41</v>
      </c>
      <c r="Y1" t="s">
        <v>42</v>
      </c>
      <c r="Z1" t="s">
        <v>121</v>
      </c>
    </row>
    <row r="2" spans="1:26">
      <c r="A2" t="str">
        <f>IF(LENB( '申請票(application form)'!H3)=1, CONCATENATE("P-00", '申請票(application form)'!H3), IF(LENB( '申請票(application form)'!H3)=2, CONCATENATE("P-0", '申請票(application form)'!H3), CONCATENATE("P-", '申請票(application form)'!H3)))</f>
        <v>P-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tr">
        <f>IF('申請票(application form)'!P40=TRUE, "投稿する", "投稿しない ")</f>
        <v xml:space="preserve">投稿しない </v>
      </c>
      <c r="R2" t="str">
        <f>IF('申請票(application form)'!P44=TRUE, '申請票(application form)'!Q44, IF('申請票(application form)'!P45=TRUE, '申請票(application form)'!Q45, IF('申請票(application form)'!P46=TRUE, '申請票(application form)'!Q46, "")))</f>
        <v/>
      </c>
      <c r="S2" t="str">
        <f>IF('申請票(application form)'!P45=TRUE,'申請票(application form)'!K45:K45,IF('申請票(application form)'!P46=TRUE,'申請票(application form)'!K46:K46,""))</f>
        <v/>
      </c>
      <c r="T2" t="str">
        <f>IF('申請票(application form)'!P49=TRUE, "理論あり", "")</f>
        <v/>
      </c>
      <c r="U2" t="str">
        <f>IF('申請票(application form)'!P50=TRUE, "統計・計量あり","")</f>
        <v/>
      </c>
      <c r="V2" t="str">
        <f>IF('申請票(application form)'!P51=TRUE, "歴史あり", "")</f>
        <v/>
      </c>
      <c r="W2" t="str">
        <f>IF('申請票(application form)'!P52=TRUE, "フィールドあり","")</f>
        <v/>
      </c>
      <c r="X2" t="e">
        <f>VLOOKUP(1,'申請票(application form)'!P56:Q65, 2, 0)</f>
        <v>#N/A</v>
      </c>
      <c r="Y2" t="e">
        <f>VLOOKUP(2,'申請票(application form)'!P56:Q65, 2, 0)</f>
        <v>#N/A</v>
      </c>
      <c r="Z2">
        <f>'申請票(application form)'!K7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S65"/>
  <sheetViews>
    <sheetView showGridLines="0" zoomScale="85" zoomScaleNormal="85" zoomScaleSheetLayoutView="115" workbookViewId="0">
      <selection activeCell="B66" sqref="B66"/>
    </sheetView>
  </sheetViews>
  <sheetFormatPr defaultRowHeight="13.2"/>
  <cols>
    <col min="2" max="2" width="6.33203125" customWidth="1"/>
    <col min="3" max="3" width="17.109375" customWidth="1"/>
    <col min="5" max="5" width="20.88671875" customWidth="1"/>
    <col min="6" max="6" width="14.77734375" customWidth="1"/>
    <col min="7" max="7" width="10.33203125" customWidth="1"/>
    <col min="8" max="8" width="6.77734375" customWidth="1"/>
    <col min="9" max="9" width="4.109375" customWidth="1"/>
    <col min="10" max="10" width="16.5546875" customWidth="1"/>
    <col min="11" max="11" width="7.88671875" customWidth="1"/>
    <col min="12" max="12" width="14.6640625" customWidth="1"/>
    <col min="13" max="13" width="4.6640625" style="11" customWidth="1"/>
    <col min="14" max="14" width="40.109375" style="42" customWidth="1"/>
    <col min="15" max="15" width="34.44140625" style="59" customWidth="1"/>
    <col min="16" max="16" width="34.44140625" style="60" hidden="1" customWidth="1"/>
    <col min="17" max="18" width="34.44140625" style="59" hidden="1" customWidth="1"/>
    <col min="19" max="19" width="28.21875" style="8" customWidth="1"/>
    <col min="20" max="22" width="28.21875" customWidth="1"/>
  </cols>
  <sheetData>
    <row r="1" spans="2:17" ht="30" customHeight="1">
      <c r="B1" s="77" t="s">
        <v>115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3.8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7" ht="13.8" thickBot="1">
      <c r="F3" s="70" t="s">
        <v>92</v>
      </c>
      <c r="G3" s="71"/>
      <c r="H3" s="76"/>
      <c r="J3" t="str">
        <f>IF(COUNTA(H3)=0, "", "仮会場番号")</f>
        <v/>
      </c>
      <c r="K3" s="80"/>
      <c r="L3" s="81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2" customHeight="1" thickBot="1">
      <c r="C4" s="8" t="str">
        <f>IF(ISBLANK(D8)=TRUE, " ",  CONCATENATE("この申請書のファイル名を P_031", J9,L9, "(", D8, ")_a　としてください"))</f>
        <v>この申請書のファイル名を P_0312223333(藍上 植雄)_a　としてください</v>
      </c>
      <c r="J4" s="70" t="str">
        <f>IF(COUNTA(H3)=0, "", "座長")</f>
        <v/>
      </c>
      <c r="K4" s="80"/>
      <c r="L4" s="81"/>
      <c r="M4" s="41"/>
    </row>
    <row r="5" spans="2:17" ht="16.2" customHeight="1">
      <c r="C5" s="82" t="str">
        <f>IF(ISBLANK(D8)=TRUE,"",CONCATENATE("Name this application form file as 'P_031",J9,L9,"(",D8,")_a'　"))</f>
        <v>Name this application form file as 'P_0312223333(藍上 植雄)_a'　</v>
      </c>
      <c r="D5" s="82"/>
      <c r="E5" s="82"/>
      <c r="F5" s="82"/>
      <c r="G5" s="82"/>
      <c r="H5" s="82"/>
      <c r="I5" s="82"/>
      <c r="J5" s="82"/>
      <c r="K5" s="82"/>
      <c r="L5" s="82"/>
    </row>
    <row r="6" spans="2:17" ht="13.8" thickBot="1">
      <c r="L6" s="62"/>
    </row>
    <row r="7" spans="2:17" ht="42.6" customHeight="1" thickBot="1">
      <c r="B7" s="111" t="s">
        <v>118</v>
      </c>
      <c r="C7" s="165"/>
      <c r="D7" s="165"/>
      <c r="E7" s="165"/>
      <c r="F7" s="165"/>
      <c r="G7" s="165"/>
      <c r="H7" s="165"/>
      <c r="I7" s="165"/>
      <c r="J7" s="168" t="s">
        <v>116</v>
      </c>
      <c r="K7" s="167"/>
      <c r="L7" s="166" t="s">
        <v>117</v>
      </c>
      <c r="O7" s="60"/>
      <c r="P7" s="60" t="s">
        <v>79</v>
      </c>
    </row>
    <row r="8" spans="2:17" ht="16.8" customHeight="1" thickBot="1">
      <c r="B8" s="117" t="s">
        <v>4</v>
      </c>
      <c r="C8" s="118"/>
      <c r="D8" s="121" t="s">
        <v>109</v>
      </c>
      <c r="E8" s="122"/>
      <c r="F8" s="125" t="s">
        <v>90</v>
      </c>
      <c r="G8" s="126"/>
      <c r="H8" s="127" t="s">
        <v>77</v>
      </c>
      <c r="I8" s="128"/>
      <c r="J8" s="128"/>
      <c r="K8" s="128"/>
      <c r="L8" s="129"/>
      <c r="N8" s="138" t="str">
        <f>IF(H8=P9,"学生会員は単年度資格です。2018年度に更新してください。
Student membership has a single year status. 
Please renew your status before the meeting.", "")</f>
        <v>学生会員は単年度資格です。2018年度に更新してください。
Student membership has a single year status. 
Please renew your status before the meeting.</v>
      </c>
      <c r="O8" s="138"/>
      <c r="P8" s="60" t="s">
        <v>76</v>
      </c>
    </row>
    <row r="9" spans="2:17" ht="30" customHeight="1" thickBot="1">
      <c r="B9" s="119"/>
      <c r="C9" s="120"/>
      <c r="D9" s="123"/>
      <c r="E9" s="124"/>
      <c r="F9" s="95" t="s">
        <v>6</v>
      </c>
      <c r="G9" s="96"/>
      <c r="H9" s="16" t="s">
        <v>1</v>
      </c>
      <c r="I9" s="17" t="s">
        <v>2</v>
      </c>
      <c r="J9" s="18">
        <v>222</v>
      </c>
      <c r="K9" s="19" t="s">
        <v>3</v>
      </c>
      <c r="L9" s="20">
        <v>3333</v>
      </c>
      <c r="N9" s="138"/>
      <c r="O9" s="138"/>
      <c r="P9" s="60" t="s">
        <v>77</v>
      </c>
    </row>
    <row r="10" spans="2:17" ht="46.2" customHeight="1" thickBot="1">
      <c r="B10" s="95" t="s">
        <v>5</v>
      </c>
      <c r="C10" s="96"/>
      <c r="D10" s="109" t="s">
        <v>94</v>
      </c>
      <c r="E10" s="109"/>
      <c r="F10" s="97" t="s">
        <v>7</v>
      </c>
      <c r="G10" s="98"/>
      <c r="H10" s="83" t="s">
        <v>95</v>
      </c>
      <c r="I10" s="84"/>
      <c r="J10" s="84"/>
      <c r="K10" s="84"/>
      <c r="L10" s="85"/>
      <c r="O10" s="60"/>
      <c r="P10" s="60" t="s">
        <v>78</v>
      </c>
    </row>
    <row r="11" spans="2:17" ht="14.4" customHeight="1" thickBot="1">
      <c r="D11" s="43"/>
      <c r="E11" s="43"/>
      <c r="F11" s="43"/>
      <c r="G11" s="43"/>
      <c r="H11" s="3"/>
    </row>
    <row r="12" spans="2:17" ht="31.2" customHeight="1" thickBot="1">
      <c r="B12" s="111" t="s">
        <v>91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1</v>
      </c>
    </row>
    <row r="14" spans="2:17" ht="16.8" customHeight="1" thickBot="1">
      <c r="B14" s="125" t="s">
        <v>4</v>
      </c>
      <c r="C14" s="126"/>
      <c r="D14" s="130"/>
      <c r="E14" s="131"/>
      <c r="F14" s="134" t="s">
        <v>90</v>
      </c>
      <c r="G14" s="118"/>
      <c r="H14" s="135"/>
      <c r="I14" s="136"/>
      <c r="J14" s="136"/>
      <c r="K14" s="136"/>
      <c r="L14" s="137"/>
      <c r="N14" s="138" t="str">
        <f>IF(H14=P9,"学生会員は単年度資格です。2018年度に更新してください。
Student membership has a single year status. Please renew your status before the meeting.", "")</f>
        <v/>
      </c>
      <c r="O14" s="138"/>
    </row>
    <row r="15" spans="2:17" ht="30" customHeight="1" thickBot="1">
      <c r="B15" s="119"/>
      <c r="C15" s="120"/>
      <c r="D15" s="132"/>
      <c r="E15" s="133"/>
      <c r="F15" s="95" t="s">
        <v>6</v>
      </c>
      <c r="G15" s="96"/>
      <c r="H15" s="16" t="s">
        <v>1</v>
      </c>
      <c r="I15" s="17" t="s">
        <v>2</v>
      </c>
      <c r="J15" s="18"/>
      <c r="K15" s="19" t="s">
        <v>3</v>
      </c>
      <c r="L15" s="20"/>
      <c r="N15" s="138"/>
      <c r="O15" s="138"/>
    </row>
    <row r="16" spans="2:17" ht="46.2" customHeight="1" thickBot="1">
      <c r="B16" s="95" t="s">
        <v>5</v>
      </c>
      <c r="C16" s="96"/>
      <c r="D16" s="109"/>
      <c r="E16" s="109"/>
      <c r="F16" s="97" t="s">
        <v>7</v>
      </c>
      <c r="G16" s="98"/>
      <c r="H16" s="84"/>
      <c r="I16" s="84"/>
      <c r="J16" s="84"/>
      <c r="K16" s="84"/>
      <c r="L16" s="85"/>
    </row>
    <row r="17" spans="2:13" ht="14.4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152" t="s">
        <v>27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3" ht="51.75" customHeight="1" thickBot="1">
      <c r="B19" s="164" t="s">
        <v>96</v>
      </c>
      <c r="C19" s="155"/>
      <c r="D19" s="155"/>
      <c r="E19" s="155"/>
      <c r="F19" s="155"/>
      <c r="G19" s="155"/>
      <c r="H19" s="155"/>
      <c r="I19" s="155"/>
      <c r="J19" s="155"/>
      <c r="K19" s="155"/>
      <c r="L19" s="81"/>
    </row>
    <row r="20" spans="2:13" ht="14.4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149" t="s">
        <v>73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2:13" ht="48.6" customHeight="1">
      <c r="B22" s="47"/>
      <c r="C22" s="61" t="s">
        <v>72</v>
      </c>
      <c r="D22" s="156" t="s">
        <v>113</v>
      </c>
      <c r="E22" s="87"/>
      <c r="F22" s="87"/>
      <c r="G22" s="86" t="s">
        <v>5</v>
      </c>
      <c r="H22" s="87"/>
      <c r="I22" s="87"/>
      <c r="J22" s="87"/>
      <c r="K22" s="87"/>
      <c r="L22" s="88"/>
    </row>
    <row r="23" spans="2:13" ht="27" customHeight="1">
      <c r="B23" s="45">
        <v>1</v>
      </c>
      <c r="C23" s="65" t="s">
        <v>101</v>
      </c>
      <c r="D23" s="157" t="s">
        <v>110</v>
      </c>
      <c r="E23" s="157"/>
      <c r="F23" s="157"/>
      <c r="G23" s="89" t="s">
        <v>111</v>
      </c>
      <c r="H23" s="89"/>
      <c r="I23" s="89"/>
      <c r="J23" s="89"/>
      <c r="K23" s="89"/>
      <c r="L23" s="90"/>
      <c r="M23" s="8" t="s">
        <v>112</v>
      </c>
    </row>
    <row r="24" spans="2:13" ht="27" customHeight="1">
      <c r="B24" s="45">
        <v>2</v>
      </c>
      <c r="C24" s="65"/>
      <c r="D24" s="158" t="s">
        <v>97</v>
      </c>
      <c r="E24" s="158"/>
      <c r="F24" s="158"/>
      <c r="G24" s="78" t="s">
        <v>98</v>
      </c>
      <c r="H24" s="78"/>
      <c r="I24" s="78"/>
      <c r="J24" s="78"/>
      <c r="K24" s="78"/>
      <c r="L24" s="79"/>
    </row>
    <row r="25" spans="2:13" ht="27" customHeight="1">
      <c r="B25" s="45">
        <v>3</v>
      </c>
      <c r="C25" s="65"/>
      <c r="D25" s="158"/>
      <c r="E25" s="158"/>
      <c r="F25" s="158"/>
      <c r="G25" s="78"/>
      <c r="H25" s="78"/>
      <c r="I25" s="78"/>
      <c r="J25" s="78"/>
      <c r="K25" s="78"/>
      <c r="L25" s="79"/>
    </row>
    <row r="26" spans="2:13" ht="27" customHeight="1">
      <c r="B26" s="45">
        <v>4</v>
      </c>
      <c r="C26" s="65"/>
      <c r="D26" s="158"/>
      <c r="E26" s="158"/>
      <c r="F26" s="158"/>
      <c r="G26" s="78"/>
      <c r="H26" s="78"/>
      <c r="I26" s="78"/>
      <c r="J26" s="78"/>
      <c r="K26" s="78"/>
      <c r="L26" s="79"/>
    </row>
    <row r="27" spans="2:13" ht="33" customHeight="1">
      <c r="B27" s="45">
        <v>5</v>
      </c>
      <c r="C27" s="65"/>
      <c r="D27" s="158"/>
      <c r="E27" s="158"/>
      <c r="F27" s="158"/>
      <c r="G27" s="67"/>
      <c r="H27" s="78"/>
      <c r="I27" s="78"/>
      <c r="J27" s="78"/>
      <c r="K27" s="78"/>
      <c r="L27" s="79"/>
    </row>
    <row r="28" spans="2:13" ht="33" customHeight="1">
      <c r="B28" s="45">
        <v>6</v>
      </c>
      <c r="C28" s="65"/>
      <c r="D28" s="110"/>
      <c r="E28" s="110"/>
      <c r="F28" s="110"/>
      <c r="G28" s="78"/>
      <c r="H28" s="78"/>
      <c r="I28" s="78"/>
      <c r="J28" s="78"/>
      <c r="K28" s="78"/>
      <c r="L28" s="79"/>
    </row>
    <row r="29" spans="2:13" ht="33" customHeight="1">
      <c r="B29" s="45">
        <v>7</v>
      </c>
      <c r="C29" s="65"/>
      <c r="D29" s="110"/>
      <c r="E29" s="110"/>
      <c r="F29" s="110"/>
      <c r="G29" s="78"/>
      <c r="H29" s="78"/>
      <c r="I29" s="78"/>
      <c r="J29" s="78"/>
      <c r="K29" s="78"/>
      <c r="L29" s="79"/>
    </row>
    <row r="30" spans="2:13" ht="33" customHeight="1" thickBot="1">
      <c r="B30" s="46">
        <v>8</v>
      </c>
      <c r="C30" s="66"/>
      <c r="D30" s="146"/>
      <c r="E30" s="146"/>
      <c r="F30" s="146"/>
      <c r="G30" s="69"/>
      <c r="H30" s="147"/>
      <c r="I30" s="147"/>
      <c r="J30" s="147"/>
      <c r="K30" s="147"/>
      <c r="L30" s="148"/>
    </row>
    <row r="31" spans="2:13" ht="33" customHeight="1">
      <c r="C31" s="139" t="str">
        <f>IF(COUNTA(C23:C30)=0,"↑コレスポンディング・オーサーに'*'をつけてください。Put '*' for the corresponding author.","")</f>
        <v/>
      </c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3" ht="14.4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2" customHeight="1">
      <c r="B33" s="48" t="s">
        <v>29</v>
      </c>
      <c r="C33" s="50"/>
      <c r="D33" s="93"/>
      <c r="E33" s="23"/>
      <c r="F33" s="10"/>
      <c r="G33" s="101" t="s">
        <v>68</v>
      </c>
      <c r="H33" s="102"/>
      <c r="I33" s="102"/>
      <c r="J33" s="102"/>
      <c r="K33" s="105">
        <v>4</v>
      </c>
      <c r="L33" s="25" t="s">
        <v>63</v>
      </c>
      <c r="P33" s="60" t="b">
        <v>1</v>
      </c>
    </row>
    <row r="34" spans="2:18" ht="13.8" thickBot="1">
      <c r="B34" s="51" t="s">
        <v>8</v>
      </c>
      <c r="C34" s="53"/>
      <c r="D34" s="94"/>
      <c r="E34" s="24"/>
      <c r="F34" s="10"/>
      <c r="G34" s="103"/>
      <c r="H34" s="104"/>
      <c r="I34" s="104"/>
      <c r="J34" s="104"/>
      <c r="K34" s="106"/>
      <c r="L34" s="26" t="s">
        <v>64</v>
      </c>
      <c r="P34" s="60" t="b">
        <v>0</v>
      </c>
    </row>
    <row r="35" spans="2:18" ht="13.8" customHeight="1">
      <c r="B35" s="21" t="str">
        <f>IF(AND(P34=FALSE,P33=FALSE),"↑使用する言語を選んでください。
Choose the language you use at presentation","")</f>
        <v/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" hidden="1" customHeight="1" thickBot="1"/>
    <row r="37" spans="2:18" hidden="1">
      <c r="B37" s="48" t="s">
        <v>65</v>
      </c>
      <c r="C37" s="49"/>
      <c r="D37" s="49"/>
      <c r="E37" s="50"/>
      <c r="F37" s="27"/>
      <c r="G37" s="27"/>
      <c r="H37" s="27"/>
      <c r="I37" s="27"/>
      <c r="J37" s="23"/>
      <c r="P37" s="60" t="b">
        <v>1</v>
      </c>
    </row>
    <row r="38" spans="2:18" ht="13.8" hidden="1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" customHeight="1" thickBot="1"/>
    <row r="40" spans="2:18">
      <c r="B40" s="48" t="s">
        <v>119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1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" customHeight="1" thickBot="1"/>
    <row r="43" spans="2:18" ht="13.8" customHeight="1" thickBot="1">
      <c r="B43" s="140" t="s">
        <v>120</v>
      </c>
      <c r="C43" s="141"/>
      <c r="D43" s="38" t="s">
        <v>70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142"/>
      <c r="C44" s="143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1</v>
      </c>
      <c r="Q44" s="59" t="s">
        <v>56</v>
      </c>
      <c r="R44" s="59">
        <f t="shared" ref="R44:R46" si="0">IF(P44=TRUE, 1, 0)</f>
        <v>1</v>
      </c>
    </row>
    <row r="45" spans="2:18">
      <c r="B45" s="142"/>
      <c r="C45" s="143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07"/>
      <c r="L45" s="108"/>
      <c r="P45" s="60" t="b">
        <v>0</v>
      </c>
      <c r="Q45" s="59" t="s">
        <v>57</v>
      </c>
      <c r="R45" s="59">
        <f t="shared" si="0"/>
        <v>0</v>
      </c>
    </row>
    <row r="46" spans="2:18">
      <c r="B46" s="142"/>
      <c r="C46" s="143"/>
      <c r="D46" s="12" t="b">
        <v>0</v>
      </c>
      <c r="E46" s="4" t="s">
        <v>55</v>
      </c>
      <c r="F46" s="3"/>
      <c r="G46" s="5" t="s">
        <v>13</v>
      </c>
      <c r="H46" s="3"/>
      <c r="I46" s="3"/>
      <c r="J46" s="6"/>
      <c r="K46" s="107"/>
      <c r="L46" s="108"/>
      <c r="P46" s="60" t="b">
        <v>0</v>
      </c>
      <c r="Q46" s="59" t="s">
        <v>58</v>
      </c>
      <c r="R46" s="59">
        <f t="shared" si="0"/>
        <v>0</v>
      </c>
    </row>
    <row r="47" spans="2:18" ht="13.8" thickBot="1">
      <c r="B47" s="142"/>
      <c r="C47" s="143"/>
      <c r="D47" s="99" t="str">
        <f>IF(R47&gt;=2, "↑どれか「一つ」を選んでください。Choose'one'", "")</f>
        <v/>
      </c>
      <c r="E47" s="99"/>
      <c r="F47" s="99"/>
      <c r="G47" s="99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1</v>
      </c>
    </row>
    <row r="48" spans="2:18" ht="13.8" thickBot="1">
      <c r="B48" s="142"/>
      <c r="C48" s="143"/>
      <c r="D48" s="38" t="s">
        <v>75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142"/>
      <c r="C49" s="143"/>
      <c r="D49" s="12" t="b">
        <v>0</v>
      </c>
      <c r="E49" s="6" t="s">
        <v>14</v>
      </c>
      <c r="F49" s="3"/>
      <c r="G49" s="99"/>
      <c r="H49" s="99"/>
      <c r="I49" s="99"/>
      <c r="J49" s="99"/>
      <c r="K49" s="99"/>
      <c r="L49" s="100"/>
      <c r="P49" s="60" t="b">
        <v>1</v>
      </c>
      <c r="Q49" s="59" t="s">
        <v>59</v>
      </c>
      <c r="R49" s="59">
        <f>IF(P49=TRUE, 1, 0)</f>
        <v>1</v>
      </c>
    </row>
    <row r="50" spans="2:18">
      <c r="B50" s="142"/>
      <c r="C50" s="143"/>
      <c r="D50" s="12" t="b">
        <v>0</v>
      </c>
      <c r="E50" s="4" t="s">
        <v>74</v>
      </c>
      <c r="F50" s="3"/>
      <c r="G50" s="99"/>
      <c r="H50" s="99"/>
      <c r="I50" s="99"/>
      <c r="J50" s="99"/>
      <c r="K50" s="99"/>
      <c r="L50" s="100"/>
      <c r="P50" s="60" t="b">
        <v>1</v>
      </c>
      <c r="Q50" s="59" t="s">
        <v>60</v>
      </c>
      <c r="R50" s="59">
        <f t="shared" ref="R50:R52" si="1">IF(P50=TRUE, 1, 0)</f>
        <v>1</v>
      </c>
    </row>
    <row r="51" spans="2:18">
      <c r="B51" s="142"/>
      <c r="C51" s="143"/>
      <c r="D51" s="12" t="b">
        <v>0</v>
      </c>
      <c r="E51" s="4" t="s">
        <v>15</v>
      </c>
      <c r="F51" s="3"/>
      <c r="G51" s="99"/>
      <c r="H51" s="99"/>
      <c r="I51" s="99"/>
      <c r="J51" s="99"/>
      <c r="K51" s="99"/>
      <c r="L51" s="100"/>
      <c r="P51" s="60" t="b">
        <v>0</v>
      </c>
      <c r="Q51" s="59" t="s">
        <v>61</v>
      </c>
      <c r="R51" s="59">
        <f t="shared" si="1"/>
        <v>0</v>
      </c>
    </row>
    <row r="52" spans="2:18">
      <c r="B52" s="142"/>
      <c r="C52" s="143"/>
      <c r="D52" s="12" t="b">
        <v>0</v>
      </c>
      <c r="E52" s="4" t="s">
        <v>16</v>
      </c>
      <c r="F52" s="3"/>
      <c r="G52" s="99"/>
      <c r="H52" s="99"/>
      <c r="I52" s="99"/>
      <c r="J52" s="99"/>
      <c r="K52" s="99"/>
      <c r="L52" s="100"/>
      <c r="P52" s="60" t="b">
        <v>1</v>
      </c>
      <c r="Q52" s="59" t="s">
        <v>62</v>
      </c>
      <c r="R52" s="59">
        <f t="shared" si="1"/>
        <v>1</v>
      </c>
    </row>
    <row r="53" spans="2:18" ht="13.8" thickBot="1">
      <c r="B53" s="142"/>
      <c r="C53" s="143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3</v>
      </c>
    </row>
    <row r="54" spans="2:18">
      <c r="B54" s="142"/>
      <c r="C54" s="143"/>
      <c r="D54" s="33" t="s">
        <v>67</v>
      </c>
      <c r="E54" s="40"/>
      <c r="F54" s="33"/>
      <c r="G54" s="33"/>
      <c r="H54" s="33"/>
      <c r="I54" s="33"/>
      <c r="J54" s="33"/>
      <c r="K54" s="33"/>
      <c r="L54" s="34"/>
    </row>
    <row r="55" spans="2:18" ht="29.4" customHeight="1" thickBot="1">
      <c r="B55" s="142"/>
      <c r="C55" s="143"/>
      <c r="D55" s="58"/>
      <c r="E55" s="91" t="s">
        <v>43</v>
      </c>
      <c r="F55" s="91"/>
      <c r="G55" s="91"/>
      <c r="H55" s="91"/>
      <c r="I55" s="91"/>
      <c r="J55" s="91"/>
      <c r="K55" s="91"/>
      <c r="L55" s="92"/>
    </row>
    <row r="56" spans="2:18" ht="13.8" thickBot="1">
      <c r="B56" s="142"/>
      <c r="C56" s="143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44</v>
      </c>
    </row>
    <row r="57" spans="2:18" ht="13.8" customHeight="1" thickBot="1">
      <c r="B57" s="142"/>
      <c r="C57" s="143"/>
      <c r="D57" s="14">
        <v>1</v>
      </c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1</v>
      </c>
      <c r="Q57" s="59" t="s">
        <v>45</v>
      </c>
    </row>
    <row r="58" spans="2:18" ht="13.8" thickBot="1">
      <c r="B58" s="142"/>
      <c r="C58" s="143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46</v>
      </c>
    </row>
    <row r="59" spans="2:18" ht="13.8" thickBot="1">
      <c r="B59" s="142"/>
      <c r="C59" s="143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47</v>
      </c>
    </row>
    <row r="60" spans="2:18" ht="13.8" thickBot="1">
      <c r="B60" s="142"/>
      <c r="C60" s="143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48</v>
      </c>
    </row>
    <row r="61" spans="2:18" ht="13.8" thickBot="1">
      <c r="B61" s="142"/>
      <c r="C61" s="143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49</v>
      </c>
    </row>
    <row r="62" spans="2:18" ht="13.8" thickBot="1">
      <c r="B62" s="142"/>
      <c r="C62" s="143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50</v>
      </c>
    </row>
    <row r="63" spans="2:18" ht="13.8" thickBot="1">
      <c r="B63" s="142"/>
      <c r="C63" s="143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51</v>
      </c>
    </row>
    <row r="64" spans="2:18" ht="13.8" thickBot="1">
      <c r="B64" s="142"/>
      <c r="C64" s="143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52</v>
      </c>
    </row>
    <row r="65" spans="2:17" ht="13.8" thickBot="1">
      <c r="B65" s="144"/>
      <c r="C65" s="145"/>
      <c r="D65" s="37">
        <v>2</v>
      </c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2</v>
      </c>
      <c r="Q65" s="59" t="s">
        <v>53</v>
      </c>
    </row>
  </sheetData>
  <sheetProtection sheet="1" objects="1" scenarios="1" selectLockedCells="1" selectUnlockedCells="1"/>
  <mergeCells count="58">
    <mergeCell ref="B1:L2"/>
    <mergeCell ref="B7:I7"/>
    <mergeCell ref="K3:L3"/>
    <mergeCell ref="K4:L4"/>
    <mergeCell ref="C5:L5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3:C65"/>
    <mergeCell ref="K45:L45"/>
    <mergeCell ref="K46:L46"/>
    <mergeCell ref="D47:G47"/>
    <mergeCell ref="G49:L52"/>
    <mergeCell ref="E55:L55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6:L46">
    <cfRule type="expression" dxfId="5" priority="2">
      <formula>$P$46=TRUE</formula>
    </cfRule>
  </conditionalFormatting>
  <conditionalFormatting sqref="K45:L45">
    <cfRule type="expression" dxfId="4" priority="1">
      <formula>$P$45=TRUE</formula>
    </cfRule>
  </conditionalFormatting>
  <dataValidations count="3">
    <dataValidation type="list" allowBlank="1" showInputMessage="1" showErrorMessage="1" sqref="H8:L8 H14:L14">
      <formula1>$P$6:$P$10</formula1>
    </dataValidation>
    <dataValidation type="custom" errorStyle="information" allowBlank="1" showInputMessage="1" error="国名を記入してください_x000a_Describe the country name" sqref="P45">
      <formula1>P45=TRUE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982980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982980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137160</xdr:rowOff>
                  </from>
                  <to>
                    <xdr:col>4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403860</xdr:colOff>
                    <xdr:row>42</xdr:row>
                    <xdr:rowOff>137160</xdr:rowOff>
                  </from>
                  <to>
                    <xdr:col>4</xdr:col>
                    <xdr:colOff>68580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47</xdr:row>
                    <xdr:rowOff>137160</xdr:rowOff>
                  </from>
                  <to>
                    <xdr:col>4</xdr:col>
                    <xdr:colOff>53340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48</xdr:row>
                    <xdr:rowOff>137160</xdr:rowOff>
                  </from>
                  <to>
                    <xdr:col>4</xdr:col>
                    <xdr:colOff>53340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49</xdr:row>
                    <xdr:rowOff>137160</xdr:rowOff>
                  </from>
                  <to>
                    <xdr:col>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50</xdr:row>
                    <xdr:rowOff>137160</xdr:rowOff>
                  </from>
                  <to>
                    <xdr:col>4</xdr:col>
                    <xdr:colOff>53340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205740</xdr:colOff>
                    <xdr:row>12</xdr:row>
                    <xdr:rowOff>7620</xdr:rowOff>
                  </from>
                  <to>
                    <xdr:col>9</xdr:col>
                    <xdr:colOff>982980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403860</xdr:colOff>
                    <xdr:row>43</xdr:row>
                    <xdr:rowOff>152400</xdr:rowOff>
                  </from>
                  <to>
                    <xdr:col>4</xdr:col>
                    <xdr:colOff>30480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152400</xdr:rowOff>
                  </from>
                  <to>
                    <xdr:col>4</xdr:col>
                    <xdr:colOff>30480</xdr:colOff>
                    <xdr:row>46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5"/>
  <sheetViews>
    <sheetView showGridLines="0" zoomScale="85" zoomScaleNormal="85" zoomScaleSheetLayoutView="115" workbookViewId="0">
      <selection activeCell="N46" sqref="N46"/>
    </sheetView>
  </sheetViews>
  <sheetFormatPr defaultRowHeight="13.2"/>
  <cols>
    <col min="2" max="2" width="6.33203125" customWidth="1"/>
    <col min="3" max="3" width="17.109375" customWidth="1"/>
    <col min="5" max="5" width="20.88671875" customWidth="1"/>
    <col min="6" max="6" width="14.77734375" customWidth="1"/>
    <col min="7" max="7" width="10.33203125" customWidth="1"/>
    <col min="8" max="8" width="6.77734375" customWidth="1"/>
    <col min="9" max="9" width="4.109375" customWidth="1"/>
    <col min="10" max="10" width="16.5546875" customWidth="1"/>
    <col min="11" max="11" width="7.88671875" customWidth="1"/>
    <col min="12" max="12" width="14.6640625" customWidth="1"/>
    <col min="13" max="13" width="4.6640625" style="11" customWidth="1"/>
    <col min="14" max="14" width="40.109375" style="42" customWidth="1"/>
    <col min="15" max="15" width="34.44140625" style="59" customWidth="1"/>
    <col min="16" max="16" width="34.44140625" style="60" hidden="1" customWidth="1"/>
    <col min="17" max="18" width="34.44140625" style="59" hidden="1" customWidth="1"/>
    <col min="19" max="19" width="28.21875" style="8" customWidth="1"/>
    <col min="20" max="22" width="28.21875" customWidth="1"/>
  </cols>
  <sheetData>
    <row r="1" spans="2:17" ht="30" customHeight="1">
      <c r="B1" s="77" t="s">
        <v>115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3.8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7" ht="13.8" thickBot="1">
      <c r="F3" s="70" t="s">
        <v>92</v>
      </c>
      <c r="G3" s="71"/>
      <c r="H3" s="76"/>
      <c r="J3" t="str">
        <f>IF(COUNTA(H3)=0, "", "仮会場番号")</f>
        <v/>
      </c>
      <c r="K3" s="80"/>
      <c r="L3" s="81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2" customHeight="1" thickBot="1">
      <c r="C4" s="8" t="str">
        <f>IF(ISBLANK(D8)=TRUE, " ",  CONCATENATE("この申請書のファイル名を P_031", J9,L9, "(", D8, ")_a　としてください"))</f>
        <v>この申請書のファイル名を P_031222333(Ueo Aiue)_a　としてください</v>
      </c>
      <c r="J4" s="70" t="str">
        <f>IF(COUNTA(H3)=0, "", "座長")</f>
        <v/>
      </c>
      <c r="K4" s="80"/>
      <c r="L4" s="81"/>
      <c r="M4" s="41"/>
    </row>
    <row r="5" spans="2:17" ht="16.2" customHeight="1">
      <c r="C5" s="82" t="str">
        <f>IF(ISBLANK(D8)=TRUE,"",CONCATENATE("Name this application form file as 'P_031",J9,L9,"(",D8,")_a'　"))</f>
        <v>Name this application form file as 'P_031222333(Ueo Aiue)_a'　</v>
      </c>
      <c r="D5" s="82"/>
      <c r="E5" s="82"/>
      <c r="F5" s="82"/>
      <c r="G5" s="82"/>
      <c r="H5" s="82"/>
      <c r="I5" s="82"/>
      <c r="J5" s="82"/>
      <c r="K5" s="82"/>
      <c r="L5" s="82"/>
    </row>
    <row r="6" spans="2:17" ht="13.8" thickBot="1">
      <c r="L6" s="62"/>
    </row>
    <row r="7" spans="2:17" ht="42.6" customHeight="1" thickBot="1">
      <c r="B7" s="111" t="s">
        <v>118</v>
      </c>
      <c r="C7" s="165"/>
      <c r="D7" s="165"/>
      <c r="E7" s="165"/>
      <c r="F7" s="165"/>
      <c r="G7" s="165"/>
      <c r="H7" s="165"/>
      <c r="I7" s="165"/>
      <c r="J7" s="168" t="s">
        <v>116</v>
      </c>
      <c r="K7" s="167"/>
      <c r="L7" s="166" t="s">
        <v>117</v>
      </c>
      <c r="O7" s="60"/>
      <c r="P7" s="60" t="s">
        <v>79</v>
      </c>
    </row>
    <row r="8" spans="2:17" ht="16.8" customHeight="1" thickBot="1">
      <c r="B8" s="117" t="s">
        <v>4</v>
      </c>
      <c r="C8" s="118"/>
      <c r="D8" s="121" t="s">
        <v>106</v>
      </c>
      <c r="E8" s="122"/>
      <c r="F8" s="125" t="s">
        <v>90</v>
      </c>
      <c r="G8" s="126"/>
      <c r="H8" s="127" t="s">
        <v>77</v>
      </c>
      <c r="I8" s="128"/>
      <c r="J8" s="128"/>
      <c r="K8" s="128"/>
      <c r="L8" s="129"/>
      <c r="N8" s="138" t="str">
        <f>IF(H8=P9,"学生会員は単年度資格です。2018年度に更新してください。
Student membership has a single year status. 
Please renew your status before the meeting.", "")</f>
        <v>学生会員は単年度資格です。2018年度に更新してください。
Student membership has a single year status. 
Please renew your status before the meeting.</v>
      </c>
      <c r="O8" s="138"/>
      <c r="P8" s="60" t="s">
        <v>76</v>
      </c>
    </row>
    <row r="9" spans="2:17" ht="30" customHeight="1" thickBot="1">
      <c r="B9" s="119"/>
      <c r="C9" s="120"/>
      <c r="D9" s="123"/>
      <c r="E9" s="124"/>
      <c r="F9" s="95" t="s">
        <v>6</v>
      </c>
      <c r="G9" s="96"/>
      <c r="H9" s="16" t="s">
        <v>1</v>
      </c>
      <c r="I9" s="17" t="s">
        <v>2</v>
      </c>
      <c r="J9" s="18">
        <v>222</v>
      </c>
      <c r="K9" s="19" t="s">
        <v>3</v>
      </c>
      <c r="L9" s="20">
        <v>333</v>
      </c>
      <c r="N9" s="138"/>
      <c r="O9" s="138"/>
      <c r="P9" s="60" t="s">
        <v>77</v>
      </c>
    </row>
    <row r="10" spans="2:17" ht="46.2" customHeight="1" thickBot="1">
      <c r="B10" s="95" t="s">
        <v>5</v>
      </c>
      <c r="C10" s="96"/>
      <c r="D10" s="109" t="s">
        <v>99</v>
      </c>
      <c r="E10" s="109"/>
      <c r="F10" s="97" t="s">
        <v>7</v>
      </c>
      <c r="G10" s="98"/>
      <c r="H10" s="83" t="s">
        <v>100</v>
      </c>
      <c r="I10" s="84"/>
      <c r="J10" s="84"/>
      <c r="K10" s="84"/>
      <c r="L10" s="85"/>
      <c r="O10" s="60"/>
      <c r="P10" s="60" t="s">
        <v>78</v>
      </c>
    </row>
    <row r="11" spans="2:17" ht="14.4" customHeight="1" thickBot="1">
      <c r="D11" s="43"/>
      <c r="E11" s="43"/>
      <c r="F11" s="43"/>
      <c r="G11" s="43"/>
      <c r="H11" s="3"/>
    </row>
    <row r="12" spans="2:17" ht="31.2" customHeight="1" thickBot="1">
      <c r="B12" s="111" t="s">
        <v>91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1</v>
      </c>
    </row>
    <row r="14" spans="2:17" ht="16.8" customHeight="1" thickBot="1">
      <c r="B14" s="125" t="s">
        <v>4</v>
      </c>
      <c r="C14" s="126"/>
      <c r="D14" s="130"/>
      <c r="E14" s="131"/>
      <c r="F14" s="134" t="s">
        <v>90</v>
      </c>
      <c r="G14" s="118"/>
      <c r="H14" s="135"/>
      <c r="I14" s="136"/>
      <c r="J14" s="136"/>
      <c r="K14" s="136"/>
      <c r="L14" s="137"/>
      <c r="N14" s="138" t="str">
        <f>IF(H14=P9,"学生会員は単年度資格です。2018年度に更新してください。
Student membership has a single year status. Please renew your status before the meeting.", "")</f>
        <v/>
      </c>
      <c r="O14" s="138"/>
    </row>
    <row r="15" spans="2:17" ht="30" customHeight="1" thickBot="1">
      <c r="B15" s="119"/>
      <c r="C15" s="120"/>
      <c r="D15" s="132"/>
      <c r="E15" s="133"/>
      <c r="F15" s="95" t="s">
        <v>6</v>
      </c>
      <c r="G15" s="96"/>
      <c r="H15" s="16" t="s">
        <v>1</v>
      </c>
      <c r="I15" s="17" t="s">
        <v>2</v>
      </c>
      <c r="J15" s="18"/>
      <c r="K15" s="19" t="s">
        <v>3</v>
      </c>
      <c r="L15" s="20"/>
      <c r="N15" s="138"/>
      <c r="O15" s="138"/>
    </row>
    <row r="16" spans="2:17" ht="46.2" customHeight="1" thickBot="1">
      <c r="B16" s="95" t="s">
        <v>5</v>
      </c>
      <c r="C16" s="96"/>
      <c r="D16" s="109"/>
      <c r="E16" s="109"/>
      <c r="F16" s="97" t="s">
        <v>7</v>
      </c>
      <c r="G16" s="98"/>
      <c r="H16" s="84"/>
      <c r="I16" s="84"/>
      <c r="J16" s="84"/>
      <c r="K16" s="84"/>
      <c r="L16" s="85"/>
    </row>
    <row r="17" spans="2:13" ht="14.4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152" t="s">
        <v>27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3" ht="51.75" customHeight="1" thickBot="1">
      <c r="B19" s="164" t="s">
        <v>102</v>
      </c>
      <c r="C19" s="155"/>
      <c r="D19" s="155"/>
      <c r="E19" s="155"/>
      <c r="F19" s="155"/>
      <c r="G19" s="155"/>
      <c r="H19" s="155"/>
      <c r="I19" s="155"/>
      <c r="J19" s="155"/>
      <c r="K19" s="155"/>
      <c r="L19" s="81"/>
    </row>
    <row r="20" spans="2:13" ht="14.4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149" t="s">
        <v>73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2:13" ht="48.6" customHeight="1">
      <c r="B22" s="47"/>
      <c r="C22" s="61" t="s">
        <v>72</v>
      </c>
      <c r="D22" s="156" t="s">
        <v>113</v>
      </c>
      <c r="E22" s="87"/>
      <c r="F22" s="87"/>
      <c r="G22" s="86" t="s">
        <v>5</v>
      </c>
      <c r="H22" s="87"/>
      <c r="I22" s="87"/>
      <c r="J22" s="87"/>
      <c r="K22" s="87"/>
      <c r="L22" s="88"/>
    </row>
    <row r="23" spans="2:13" ht="27" customHeight="1">
      <c r="B23" s="45">
        <v>1</v>
      </c>
      <c r="C23" s="65" t="s">
        <v>103</v>
      </c>
      <c r="D23" s="157" t="s">
        <v>107</v>
      </c>
      <c r="E23" s="157"/>
      <c r="F23" s="157"/>
      <c r="G23" s="89" t="s">
        <v>108</v>
      </c>
      <c r="H23" s="89"/>
      <c r="I23" s="89"/>
      <c r="J23" s="89"/>
      <c r="K23" s="89"/>
      <c r="L23" s="90"/>
      <c r="M23" s="8" t="s">
        <v>112</v>
      </c>
    </row>
    <row r="24" spans="2:13" ht="27" customHeight="1">
      <c r="B24" s="45">
        <v>2</v>
      </c>
      <c r="C24" s="65"/>
      <c r="D24" s="158" t="s">
        <v>104</v>
      </c>
      <c r="E24" s="158"/>
      <c r="F24" s="158"/>
      <c r="G24" s="78" t="s">
        <v>105</v>
      </c>
      <c r="H24" s="78"/>
      <c r="I24" s="78"/>
      <c r="J24" s="78"/>
      <c r="K24" s="78"/>
      <c r="L24" s="79"/>
    </row>
    <row r="25" spans="2:13" ht="27" customHeight="1">
      <c r="B25" s="45">
        <v>3</v>
      </c>
      <c r="C25" s="65"/>
      <c r="D25" s="158"/>
      <c r="E25" s="158"/>
      <c r="F25" s="158"/>
      <c r="G25" s="78"/>
      <c r="H25" s="78"/>
      <c r="I25" s="78"/>
      <c r="J25" s="78"/>
      <c r="K25" s="78"/>
      <c r="L25" s="79"/>
    </row>
    <row r="26" spans="2:13" ht="27" customHeight="1">
      <c r="B26" s="45">
        <v>4</v>
      </c>
      <c r="C26" s="65"/>
      <c r="D26" s="158"/>
      <c r="E26" s="158"/>
      <c r="F26" s="158"/>
      <c r="G26" s="78"/>
      <c r="H26" s="78"/>
      <c r="I26" s="78"/>
      <c r="J26" s="78"/>
      <c r="K26" s="78"/>
      <c r="L26" s="79"/>
    </row>
    <row r="27" spans="2:13" ht="33" customHeight="1">
      <c r="B27" s="45">
        <v>5</v>
      </c>
      <c r="C27" s="65"/>
      <c r="D27" s="158"/>
      <c r="E27" s="158"/>
      <c r="F27" s="158"/>
      <c r="G27" s="67"/>
      <c r="H27" s="78"/>
      <c r="I27" s="78"/>
      <c r="J27" s="78"/>
      <c r="K27" s="78"/>
      <c r="L27" s="79"/>
    </row>
    <row r="28" spans="2:13" ht="33" customHeight="1">
      <c r="B28" s="45">
        <v>6</v>
      </c>
      <c r="C28" s="65"/>
      <c r="D28" s="110"/>
      <c r="E28" s="110"/>
      <c r="F28" s="110"/>
      <c r="G28" s="78"/>
      <c r="H28" s="78"/>
      <c r="I28" s="78"/>
      <c r="J28" s="78"/>
      <c r="K28" s="78"/>
      <c r="L28" s="79"/>
    </row>
    <row r="29" spans="2:13" ht="33" customHeight="1">
      <c r="B29" s="45">
        <v>7</v>
      </c>
      <c r="C29" s="65"/>
      <c r="D29" s="110"/>
      <c r="E29" s="110"/>
      <c r="F29" s="110"/>
      <c r="G29" s="78"/>
      <c r="H29" s="78"/>
      <c r="I29" s="78"/>
      <c r="J29" s="78"/>
      <c r="K29" s="78"/>
      <c r="L29" s="79"/>
    </row>
    <row r="30" spans="2:13" ht="33" customHeight="1" thickBot="1">
      <c r="B30" s="46">
        <v>8</v>
      </c>
      <c r="C30" s="66"/>
      <c r="D30" s="146"/>
      <c r="E30" s="146"/>
      <c r="F30" s="146"/>
      <c r="G30" s="69"/>
      <c r="H30" s="147"/>
      <c r="I30" s="147"/>
      <c r="J30" s="147"/>
      <c r="K30" s="147"/>
      <c r="L30" s="148"/>
    </row>
    <row r="31" spans="2:13" ht="33" customHeight="1">
      <c r="C31" s="139" t="str">
        <f>IF(COUNTA(C23:C30)=0,"↑コレスポンディング・オーサーに'*'をつけてください。Put '*' for the corresponding author.","")</f>
        <v/>
      </c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3" ht="14.4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2" customHeight="1">
      <c r="B33" s="48" t="s">
        <v>29</v>
      </c>
      <c r="C33" s="50"/>
      <c r="D33" s="93"/>
      <c r="E33" s="23"/>
      <c r="F33" s="10"/>
      <c r="G33" s="101" t="s">
        <v>68</v>
      </c>
      <c r="H33" s="102"/>
      <c r="I33" s="102"/>
      <c r="J33" s="102"/>
      <c r="K33" s="105">
        <v>4</v>
      </c>
      <c r="L33" s="25" t="s">
        <v>63</v>
      </c>
      <c r="P33" s="60" t="b">
        <v>0</v>
      </c>
    </row>
    <row r="34" spans="2:18" ht="13.8" thickBot="1">
      <c r="B34" s="51" t="s">
        <v>8</v>
      </c>
      <c r="C34" s="53"/>
      <c r="D34" s="94"/>
      <c r="E34" s="24"/>
      <c r="F34" s="10"/>
      <c r="G34" s="103"/>
      <c r="H34" s="104"/>
      <c r="I34" s="104"/>
      <c r="J34" s="104"/>
      <c r="K34" s="106"/>
      <c r="L34" s="26" t="s">
        <v>64</v>
      </c>
      <c r="P34" s="60" t="b">
        <v>1</v>
      </c>
    </row>
    <row r="35" spans="2:18" ht="13.8" customHeight="1">
      <c r="B35" s="21" t="str">
        <f>IF(AND(P34=FALSE,P33=FALSE),"↑使用する言語を選んでください。
Choose the language you use at presentation","")</f>
        <v/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" hidden="1" customHeight="1" thickBot="1"/>
    <row r="37" spans="2:18" hidden="1">
      <c r="B37" s="48" t="s">
        <v>65</v>
      </c>
      <c r="C37" s="49"/>
      <c r="D37" s="49"/>
      <c r="E37" s="50"/>
      <c r="F37" s="27"/>
      <c r="G37" s="27"/>
      <c r="H37" s="27"/>
      <c r="I37" s="27"/>
      <c r="J37" s="23"/>
      <c r="P37" s="60" t="b">
        <v>1</v>
      </c>
    </row>
    <row r="38" spans="2:18" ht="13.8" hidden="1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" customHeight="1" thickBot="1"/>
    <row r="40" spans="2:18">
      <c r="B40" s="48" t="s">
        <v>119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1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" customHeight="1" thickBot="1"/>
    <row r="43" spans="2:18" ht="13.8" customHeight="1" thickBot="1">
      <c r="B43" s="140" t="s">
        <v>120</v>
      </c>
      <c r="C43" s="141"/>
      <c r="D43" s="38" t="s">
        <v>70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142"/>
      <c r="C44" s="143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0</v>
      </c>
      <c r="Q44" s="59" t="s">
        <v>56</v>
      </c>
      <c r="R44" s="59">
        <f t="shared" ref="R44:R46" si="0">IF(P44=TRUE, 1, 0)</f>
        <v>0</v>
      </c>
    </row>
    <row r="45" spans="2:18">
      <c r="B45" s="142"/>
      <c r="C45" s="143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07"/>
      <c r="L45" s="108"/>
      <c r="P45" s="60" t="b">
        <v>0</v>
      </c>
      <c r="Q45" s="59" t="s">
        <v>57</v>
      </c>
      <c r="R45" s="59">
        <f t="shared" si="0"/>
        <v>0</v>
      </c>
    </row>
    <row r="46" spans="2:18">
      <c r="B46" s="142"/>
      <c r="C46" s="143"/>
      <c r="D46" s="12" t="b">
        <v>0</v>
      </c>
      <c r="E46" s="4" t="s">
        <v>55</v>
      </c>
      <c r="F46" s="3"/>
      <c r="G46" s="5" t="s">
        <v>13</v>
      </c>
      <c r="H46" s="3"/>
      <c r="I46" s="3"/>
      <c r="J46" s="6"/>
      <c r="K46" s="107" t="s">
        <v>114</v>
      </c>
      <c r="L46" s="108"/>
      <c r="P46" s="60" t="b">
        <v>1</v>
      </c>
      <c r="Q46" s="59" t="s">
        <v>58</v>
      </c>
      <c r="R46" s="59">
        <f t="shared" si="0"/>
        <v>1</v>
      </c>
    </row>
    <row r="47" spans="2:18" ht="13.8" thickBot="1">
      <c r="B47" s="142"/>
      <c r="C47" s="143"/>
      <c r="D47" s="99" t="str">
        <f>IF(R47&gt;=2, "↑どれか「一つ」を選んでください。Choose'one'", "")</f>
        <v/>
      </c>
      <c r="E47" s="99"/>
      <c r="F47" s="99"/>
      <c r="G47" s="99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1</v>
      </c>
    </row>
    <row r="48" spans="2:18" ht="13.8" thickBot="1">
      <c r="B48" s="142"/>
      <c r="C48" s="143"/>
      <c r="D48" s="38" t="s">
        <v>75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142"/>
      <c r="C49" s="143"/>
      <c r="D49" s="12" t="b">
        <v>0</v>
      </c>
      <c r="E49" s="6" t="s">
        <v>14</v>
      </c>
      <c r="F49" s="3"/>
      <c r="G49" s="99"/>
      <c r="H49" s="99"/>
      <c r="I49" s="99"/>
      <c r="J49" s="99"/>
      <c r="K49" s="99"/>
      <c r="L49" s="100"/>
      <c r="P49" s="60" t="b">
        <v>1</v>
      </c>
      <c r="Q49" s="59" t="s">
        <v>59</v>
      </c>
      <c r="R49" s="59">
        <f>IF(P49=TRUE, 1, 0)</f>
        <v>1</v>
      </c>
    </row>
    <row r="50" spans="2:18">
      <c r="B50" s="142"/>
      <c r="C50" s="143"/>
      <c r="D50" s="12" t="b">
        <v>0</v>
      </c>
      <c r="E50" s="4" t="s">
        <v>74</v>
      </c>
      <c r="F50" s="3"/>
      <c r="G50" s="99"/>
      <c r="H50" s="99"/>
      <c r="I50" s="99"/>
      <c r="J50" s="99"/>
      <c r="K50" s="99"/>
      <c r="L50" s="100"/>
      <c r="P50" s="60" t="b">
        <v>1</v>
      </c>
      <c r="Q50" s="59" t="s">
        <v>60</v>
      </c>
      <c r="R50" s="59">
        <f t="shared" ref="R50:R52" si="1">IF(P50=TRUE, 1, 0)</f>
        <v>1</v>
      </c>
    </row>
    <row r="51" spans="2:18">
      <c r="B51" s="142"/>
      <c r="C51" s="143"/>
      <c r="D51" s="12" t="b">
        <v>0</v>
      </c>
      <c r="E51" s="4" t="s">
        <v>15</v>
      </c>
      <c r="F51" s="3"/>
      <c r="G51" s="99"/>
      <c r="H51" s="99"/>
      <c r="I51" s="99"/>
      <c r="J51" s="99"/>
      <c r="K51" s="99"/>
      <c r="L51" s="100"/>
      <c r="P51" s="60" t="b">
        <v>0</v>
      </c>
      <c r="Q51" s="59" t="s">
        <v>61</v>
      </c>
      <c r="R51" s="59">
        <f t="shared" si="1"/>
        <v>0</v>
      </c>
    </row>
    <row r="52" spans="2:18">
      <c r="B52" s="142"/>
      <c r="C52" s="143"/>
      <c r="D52" s="12" t="b">
        <v>0</v>
      </c>
      <c r="E52" s="4" t="s">
        <v>16</v>
      </c>
      <c r="F52" s="3"/>
      <c r="G52" s="99"/>
      <c r="H52" s="99"/>
      <c r="I52" s="99"/>
      <c r="J52" s="99"/>
      <c r="K52" s="99"/>
      <c r="L52" s="100"/>
      <c r="P52" s="60" t="b">
        <v>1</v>
      </c>
      <c r="Q52" s="59" t="s">
        <v>62</v>
      </c>
      <c r="R52" s="59">
        <f t="shared" si="1"/>
        <v>1</v>
      </c>
    </row>
    <row r="53" spans="2:18" ht="13.8" thickBot="1">
      <c r="B53" s="142"/>
      <c r="C53" s="143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3</v>
      </c>
    </row>
    <row r="54" spans="2:18">
      <c r="B54" s="142"/>
      <c r="C54" s="143"/>
      <c r="D54" s="33" t="s">
        <v>67</v>
      </c>
      <c r="E54" s="40"/>
      <c r="F54" s="33"/>
      <c r="G54" s="33"/>
      <c r="H54" s="33"/>
      <c r="I54" s="33"/>
      <c r="J54" s="33"/>
      <c r="K54" s="33"/>
      <c r="L54" s="34"/>
    </row>
    <row r="55" spans="2:18" ht="29.4" customHeight="1" thickBot="1">
      <c r="B55" s="142"/>
      <c r="C55" s="143"/>
      <c r="D55" s="58"/>
      <c r="E55" s="91" t="s">
        <v>43</v>
      </c>
      <c r="F55" s="91"/>
      <c r="G55" s="91"/>
      <c r="H55" s="91"/>
      <c r="I55" s="91"/>
      <c r="J55" s="91"/>
      <c r="K55" s="91"/>
      <c r="L55" s="92"/>
    </row>
    <row r="56" spans="2:18" ht="13.8" thickBot="1">
      <c r="B56" s="142"/>
      <c r="C56" s="143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44</v>
      </c>
    </row>
    <row r="57" spans="2:18" ht="13.8" customHeight="1" thickBot="1">
      <c r="B57" s="142"/>
      <c r="C57" s="143"/>
      <c r="D57" s="14">
        <v>1</v>
      </c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1</v>
      </c>
      <c r="Q57" s="59" t="s">
        <v>45</v>
      </c>
    </row>
    <row r="58" spans="2:18" ht="13.8" thickBot="1">
      <c r="B58" s="142"/>
      <c r="C58" s="143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46</v>
      </c>
    </row>
    <row r="59" spans="2:18" ht="13.8" thickBot="1">
      <c r="B59" s="142"/>
      <c r="C59" s="143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47</v>
      </c>
    </row>
    <row r="60" spans="2:18" ht="13.8" thickBot="1">
      <c r="B60" s="142"/>
      <c r="C60" s="143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48</v>
      </c>
    </row>
    <row r="61" spans="2:18" ht="13.8" thickBot="1">
      <c r="B61" s="142"/>
      <c r="C61" s="143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49</v>
      </c>
    </row>
    <row r="62" spans="2:18" ht="13.8" thickBot="1">
      <c r="B62" s="142"/>
      <c r="C62" s="143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50</v>
      </c>
    </row>
    <row r="63" spans="2:18" ht="13.8" thickBot="1">
      <c r="B63" s="142"/>
      <c r="C63" s="143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51</v>
      </c>
    </row>
    <row r="64" spans="2:18" ht="13.8" thickBot="1">
      <c r="B64" s="142"/>
      <c r="C64" s="143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52</v>
      </c>
    </row>
    <row r="65" spans="2:17" ht="13.8" thickBot="1">
      <c r="B65" s="144"/>
      <c r="C65" s="145"/>
      <c r="D65" s="37">
        <v>2</v>
      </c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2</v>
      </c>
      <c r="Q65" s="59" t="s">
        <v>53</v>
      </c>
    </row>
  </sheetData>
  <sheetProtection sheet="1" objects="1" scenarios="1" selectLockedCells="1" selectUnlockedCells="1"/>
  <mergeCells count="58">
    <mergeCell ref="B1:L2"/>
    <mergeCell ref="B7:I7"/>
    <mergeCell ref="K3:L3"/>
    <mergeCell ref="K4:L4"/>
    <mergeCell ref="C5:L5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3:C65"/>
    <mergeCell ref="K45:L45"/>
    <mergeCell ref="K46:L46"/>
    <mergeCell ref="D47:G47"/>
    <mergeCell ref="G49:L52"/>
    <mergeCell ref="E55:L55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6:L46">
    <cfRule type="expression" dxfId="1" priority="2">
      <formula>$P$46=TRUE</formula>
    </cfRule>
  </conditionalFormatting>
  <conditionalFormatting sqref="K45:L45">
    <cfRule type="expression" dxfId="0" priority="1">
      <formula>$P$45=TRUE</formula>
    </cfRule>
  </conditionalFormatting>
  <dataValidations disablePrompts="1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5">
      <formula1>P45=TRUE</formula1>
    </dataValidation>
    <dataValidation type="list" allowBlank="1" showInputMessage="1" showErrorMessage="1" sqref="H8:L8 H14:L14">
      <formula1>$P$6:$P$10</formula1>
    </dataValidation>
  </dataValidations>
  <hyperlinks>
    <hyperlink ref="H10" r:id="rId1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982980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982980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137160</xdr:rowOff>
                  </from>
                  <to>
                    <xdr:col>4</xdr:col>
                    <xdr:colOff>571500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403860</xdr:colOff>
                    <xdr:row>42</xdr:row>
                    <xdr:rowOff>137160</xdr:rowOff>
                  </from>
                  <to>
                    <xdr:col>4</xdr:col>
                    <xdr:colOff>68580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47</xdr:row>
                    <xdr:rowOff>137160</xdr:rowOff>
                  </from>
                  <to>
                    <xdr:col>4</xdr:col>
                    <xdr:colOff>53340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48</xdr:row>
                    <xdr:rowOff>137160</xdr:rowOff>
                  </from>
                  <to>
                    <xdr:col>4</xdr:col>
                    <xdr:colOff>53340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49</xdr:row>
                    <xdr:rowOff>137160</xdr:rowOff>
                  </from>
                  <to>
                    <xdr:col>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50</xdr:row>
                    <xdr:rowOff>137160</xdr:rowOff>
                  </from>
                  <to>
                    <xdr:col>4</xdr:col>
                    <xdr:colOff>53340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205740</xdr:colOff>
                    <xdr:row>12</xdr:row>
                    <xdr:rowOff>7620</xdr:rowOff>
                  </from>
                  <to>
                    <xdr:col>9</xdr:col>
                    <xdr:colOff>982980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403860</xdr:colOff>
                    <xdr:row>43</xdr:row>
                    <xdr:rowOff>152400</xdr:rowOff>
                  </from>
                  <to>
                    <xdr:col>4</xdr:col>
                    <xdr:colOff>30480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152400</xdr:rowOff>
                  </from>
                  <to>
                    <xdr:col>4</xdr:col>
                    <xdr:colOff>30480</xdr:colOff>
                    <xdr:row>46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hs_rz63</cp:lastModifiedBy>
  <cp:lastPrinted>2017-11-25T10:06:20Z</cp:lastPrinted>
  <dcterms:created xsi:type="dcterms:W3CDTF">2016-09-25T11:46:04Z</dcterms:created>
  <dcterms:modified xsi:type="dcterms:W3CDTF">2017-11-29T07:54:33Z</dcterms:modified>
</cp:coreProperties>
</file>