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2020年9月23日から\学会\日本農業経済学会\2020年11月19日\新しいフォルダー\"/>
    </mc:Choice>
  </mc:AlternateContent>
  <bookViews>
    <workbookView xWindow="0" yWindow="0" windowWidth="38400" windowHeight="17640"/>
  </bookViews>
  <sheets>
    <sheet name="申請票(application form)" sheetId="2" r:id="rId1"/>
    <sheet name="プログラム用フォーマット" sheetId="10" state="hidden" r:id="rId2"/>
    <sheet name="DB" sheetId="3" state="hidden" r:id="rId3"/>
    <sheet name="申請票記載例" sheetId="11" r:id="rId4"/>
    <sheet name="Example (application form)" sheetId="12" r:id="rId5"/>
  </sheets>
  <definedNames>
    <definedName name="_xlnm.Print_Area" localSheetId="4">'Example (application form)'!$B$1:$M$62</definedName>
    <definedName name="_xlnm.Print_Area" localSheetId="0">'申請票(application form)'!$B$1:$M$62</definedName>
    <definedName name="_xlnm.Print_Area" localSheetId="3">申請票記載例!$B$1:$M$62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2" l="1"/>
  <c r="P54" i="2" l="1"/>
  <c r="P55" i="2"/>
  <c r="Y2" i="3" s="1"/>
  <c r="P56" i="2"/>
  <c r="P57" i="2"/>
  <c r="P58" i="2"/>
  <c r="P59" i="2"/>
  <c r="P60" i="2"/>
  <c r="P61" i="2"/>
  <c r="P62" i="2"/>
  <c r="P53" i="2"/>
  <c r="C4" i="12" l="1"/>
  <c r="C4" i="11"/>
  <c r="C4" i="2"/>
  <c r="N14" i="12" l="1"/>
  <c r="N8" i="12"/>
  <c r="N14" i="11"/>
  <c r="N8" i="11"/>
  <c r="N14" i="2" l="1"/>
  <c r="N8" i="2"/>
  <c r="A2" i="3" l="1"/>
  <c r="E11" i="10" s="1"/>
  <c r="P62" i="12" l="1"/>
  <c r="P61" i="12"/>
  <c r="P60" i="12"/>
  <c r="P59" i="12"/>
  <c r="P58" i="12"/>
  <c r="P57" i="12"/>
  <c r="P56" i="12"/>
  <c r="P55" i="12"/>
  <c r="P54" i="12"/>
  <c r="P53" i="12"/>
  <c r="R49" i="12"/>
  <c r="R48" i="12"/>
  <c r="R47" i="12"/>
  <c r="R46" i="12"/>
  <c r="J44" i="12"/>
  <c r="R43" i="12"/>
  <c r="R42" i="12"/>
  <c r="R41" i="12"/>
  <c r="J41" i="12"/>
  <c r="B35" i="12"/>
  <c r="C31" i="12"/>
  <c r="C5" i="12"/>
  <c r="J4" i="12"/>
  <c r="P3" i="12"/>
  <c r="Q3" i="12" s="1"/>
  <c r="J3" i="12"/>
  <c r="P62" i="11"/>
  <c r="P61" i="11"/>
  <c r="P60" i="11"/>
  <c r="P59" i="11"/>
  <c r="P58" i="11"/>
  <c r="P57" i="11"/>
  <c r="P56" i="11"/>
  <c r="P55" i="11"/>
  <c r="P54" i="11"/>
  <c r="P53" i="11"/>
  <c r="R49" i="11"/>
  <c r="R48" i="11"/>
  <c r="R47" i="11"/>
  <c r="R46" i="11"/>
  <c r="J44" i="11"/>
  <c r="R43" i="11"/>
  <c r="R42" i="11"/>
  <c r="R41" i="11"/>
  <c r="R44" i="11" s="1"/>
  <c r="D44" i="11" s="1"/>
  <c r="J41" i="11"/>
  <c r="B35" i="11"/>
  <c r="C31" i="11"/>
  <c r="C5" i="11"/>
  <c r="J4" i="11"/>
  <c r="P3" i="11"/>
  <c r="Q3" i="11" s="1"/>
  <c r="J3" i="11"/>
  <c r="B2" i="10"/>
  <c r="A2" i="10"/>
  <c r="C2" i="3"/>
  <c r="B2" i="3"/>
  <c r="J4" i="2"/>
  <c r="J3" i="2"/>
  <c r="R50" i="12" l="1"/>
  <c r="R44" i="12"/>
  <c r="D44" i="12" s="1"/>
  <c r="R50" i="11"/>
  <c r="K2" i="3"/>
  <c r="F2" i="3"/>
  <c r="G23" i="2"/>
  <c r="X2" i="3"/>
  <c r="E18" i="10" s="1"/>
  <c r="W2" i="3"/>
  <c r="E17" i="10" s="1"/>
  <c r="V2" i="3"/>
  <c r="E16" i="10" s="1"/>
  <c r="U2" i="3"/>
  <c r="E15" i="10" s="1"/>
  <c r="N2" i="3"/>
  <c r="I2" i="3"/>
  <c r="D2" i="3"/>
  <c r="C5" i="2"/>
  <c r="E10" i="10"/>
  <c r="E9" i="10"/>
  <c r="E8" i="10"/>
  <c r="E7" i="10"/>
  <c r="E6" i="10"/>
  <c r="E5" i="10"/>
  <c r="E4" i="10"/>
  <c r="D2" i="10"/>
  <c r="D23" i="2"/>
  <c r="D10" i="10"/>
  <c r="D9" i="10"/>
  <c r="D8" i="10"/>
  <c r="D7" i="10"/>
  <c r="D6" i="10"/>
  <c r="D5" i="10"/>
  <c r="D4" i="10"/>
  <c r="D3" i="10"/>
  <c r="C31" i="2"/>
  <c r="E3" i="10" l="1"/>
  <c r="B35" i="2" l="1"/>
  <c r="P2" i="3" l="1"/>
  <c r="R43" i="2"/>
  <c r="R42" i="2"/>
  <c r="R41" i="2"/>
  <c r="R49" i="2"/>
  <c r="R48" i="2"/>
  <c r="R47" i="2"/>
  <c r="R46" i="2"/>
  <c r="S2" i="3"/>
  <c r="E13" i="10" s="1"/>
  <c r="T2" i="3"/>
  <c r="E14" i="10" s="1"/>
  <c r="J41" i="2"/>
  <c r="J44" i="2"/>
  <c r="E19" i="10" l="1"/>
  <c r="Z2" i="3"/>
  <c r="E20" i="10" s="1"/>
  <c r="R44" i="2"/>
  <c r="D44" i="2" s="1"/>
  <c r="R50" i="2"/>
  <c r="R2" i="3"/>
  <c r="O2" i="3"/>
  <c r="E12" i="10" s="1"/>
  <c r="M2" i="3"/>
  <c r="J2" i="3"/>
  <c r="H2" i="3"/>
  <c r="E2" i="3"/>
  <c r="L2" i="3" l="1"/>
  <c r="G2" i="3"/>
  <c r="Q3" i="2"/>
</calcChain>
</file>

<file path=xl/comments1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2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3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sharedStrings.xml><?xml version="1.0" encoding="utf-8"?>
<sst xmlns="http://schemas.openxmlformats.org/spreadsheetml/2006/main" count="290" uniqueCount="125">
  <si>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</si>
  <si>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</si>
  <si>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</si>
  <si>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</si>
  <si>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</si>
  <si>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</si>
  <si>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</si>
  <si>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</si>
  <si>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</si>
  <si>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</si>
  <si>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</si>
  <si>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</si>
  <si>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</si>
  <si>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</si>
  <si>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</si>
  <si>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</si>
  <si>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</si>
  <si>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</si>
  <si>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</si>
  <si>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</si>
  <si>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</si>
  <si>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</si>
  <si>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</si>
  <si>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</si>
  <si>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</si>
  <si>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</si>
  <si>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</si>
  <si>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3) 報告タイトル Presentation Title</t>
    <rPh sb="3" eb="5">
      <t>ホウコク</t>
    </rPh>
    <phoneticPr fontId="1"/>
  </si>
  <si>
    <t>5)使用言語</t>
    <rPh sb="2" eb="4">
      <t>シヨウ</t>
    </rPh>
    <rPh sb="4" eb="6">
      <t>ゲンゴ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</si>
  <si>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</si>
  <si>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</si>
  <si>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</si>
  <si>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</si>
  <si>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</si>
  <si>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</si>
  <si>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</si>
  <si>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</si>
  <si>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言語</t>
    <rPh sb="0" eb="2">
      <t>ゲンゴ</t>
    </rPh>
    <phoneticPr fontId="1"/>
  </si>
  <si>
    <t>プレゼンファイル利用</t>
    <rPh sb="8" eb="10">
      <t>リヨウ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</si>
  <si>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</si>
  <si>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</si>
  <si>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</si>
  <si>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</si>
  <si>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</si>
  <si>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</si>
  <si>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</si>
  <si>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</si>
  <si>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</si>
  <si>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</si>
  <si>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</si>
  <si>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</si>
  <si>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</si>
  <si>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</si>
  <si>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</si>
  <si>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</si>
  <si>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</si>
  <si>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</si>
  <si>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</si>
  <si>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</si>
  <si>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</si>
  <si>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</si>
  <si>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</si>
  <si>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</si>
  <si>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</si>
  <si>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</si>
  <si>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論文ページ数</t>
    <rPh sb="0" eb="2">
      <t>ロンブン</t>
    </rPh>
    <rPh sb="5" eb="6">
      <t>スウ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</si>
  <si>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</si>
  <si>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</si>
  <si>
    <t>座長（事務局記入）</t>
    <rPh sb="0" eb="2">
      <t>ザチョウ</t>
    </rPh>
    <rPh sb="3" eb="6">
      <t>ジムキョク</t>
    </rPh>
    <rPh sb="6" eb="8">
      <t>キニュウ</t>
    </rPh>
    <phoneticPr fontId="1"/>
  </si>
  <si>
    <t xml:space="preserve"> I,. 対象（一つ選択）   Subject area/region of the research (choose one)</t>
    <rPh sb="5" eb="7">
      <t>タイショウ</t>
    </rPh>
    <rPh sb="8" eb="9">
      <t>ヒト</t>
    </rPh>
    <rPh sb="10" eb="12">
      <t>センタク</t>
    </rPh>
    <phoneticPr fontId="1"/>
  </si>
  <si>
    <t>所属 Affiliation</t>
    <rPh sb="0" eb="2">
      <t>ショゾク</t>
    </rPh>
    <phoneticPr fontId="1"/>
  </si>
  <si>
    <t>コレスポンディング・オーサーに*をつけてください
 Put '*' for corresponding author</t>
    <phoneticPr fontId="1"/>
  </si>
  <si>
    <t>4) 報告者・所属 Presenters/Affiliation</t>
    <rPh sb="3" eb="6">
      <t>ホウコクシャ</t>
    </rPh>
    <rPh sb="7" eb="9">
      <t>ショゾク</t>
    </rPh>
    <phoneticPr fontId="1"/>
  </si>
  <si>
    <t>統計・計量 Statistical/Econometric Analysis</t>
    <rPh sb="0" eb="2">
      <t>トウケイ</t>
    </rPh>
    <rPh sb="3" eb="5">
      <t>ケイリョウ</t>
    </rPh>
    <phoneticPr fontId="1"/>
  </si>
  <si>
    <r>
      <t xml:space="preserve"> II. 用いている手法にチェックを入れてください（</t>
    </r>
    <r>
      <rPr>
        <sz val="11"/>
        <color rgb="FFFF0000"/>
        <rFont val="ＭＳ Ｐゴシック"/>
        <family val="3"/>
        <charset val="128"/>
        <scheme val="minor"/>
      </rPr>
      <t>複数可</t>
    </r>
    <r>
      <rPr>
        <sz val="11"/>
        <color theme="1"/>
        <rFont val="ＭＳ Ｐゴシック"/>
        <family val="2"/>
        <charset val="128"/>
        <scheme val="minor"/>
      </rPr>
      <t xml:space="preserve">）。Methodology </t>
    </r>
    <r>
      <rPr>
        <sz val="11"/>
        <color rgb="FFFF0000"/>
        <rFont val="ＭＳ Ｐゴシック"/>
        <family val="3"/>
        <charset val="128"/>
        <scheme val="minor"/>
      </rPr>
      <t>(choose any if it is used)</t>
    </r>
    <rPh sb="5" eb="6">
      <t>モチ</t>
    </rPh>
    <rPh sb="10" eb="12">
      <t>シュホウ</t>
    </rPh>
    <rPh sb="18" eb="19">
      <t>イ</t>
    </rPh>
    <rPh sb="26" eb="28">
      <t>フクスウ</t>
    </rPh>
    <rPh sb="28" eb="29">
      <t>カ</t>
    </rPh>
    <phoneticPr fontId="1"/>
  </si>
  <si>
    <t>正会員　regular</t>
    <rPh sb="0" eb="3">
      <t>セイカイイン</t>
    </rPh>
    <phoneticPr fontId="1"/>
  </si>
  <si>
    <t>学生会員 student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</si>
  <si>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</si>
  <si>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非会員（申請予定） not yet, but I will</t>
    <rPh sb="0" eb="3">
      <t>ヒカイイン</t>
    </rPh>
    <rPh sb="4" eb="6">
      <t>シンセイ</t>
    </rPh>
    <rPh sb="6" eb="8">
      <t>ヨテイ</t>
    </rPh>
    <phoneticPr fontId="1"/>
  </si>
  <si>
    <t>座長所属（事務局記入)</t>
    <rPh sb="0" eb="2">
      <t>ザチョウ</t>
    </rPh>
    <rPh sb="2" eb="4">
      <t>ショゾク</t>
    </rPh>
    <rPh sb="5" eb="8">
      <t>ジムキョク</t>
    </rPh>
    <rPh sb="8" eb="10">
      <t>キニュウ</t>
    </rPh>
    <phoneticPr fontId="1"/>
  </si>
  <si>
    <t>報告タイトル・報告者・所属</t>
    <rPh sb="0" eb="2">
      <t>ホウコク</t>
    </rPh>
    <rPh sb="7" eb="10">
      <t>ホウコクシャ</t>
    </rPh>
    <rPh sb="11" eb="13">
      <t>ショゾク</t>
    </rPh>
    <phoneticPr fontId="1"/>
  </si>
  <si>
    <t>手法（理論）</t>
    <rPh sb="0" eb="2">
      <t>シュホウ</t>
    </rPh>
    <rPh sb="3" eb="5">
      <t>リロン</t>
    </rPh>
    <phoneticPr fontId="1"/>
  </si>
  <si>
    <t>手法(計量）</t>
    <rPh sb="0" eb="2">
      <t>シュホウ</t>
    </rPh>
    <rPh sb="3" eb="5">
      <t>ケイリョウ</t>
    </rPh>
    <phoneticPr fontId="1"/>
  </si>
  <si>
    <t>手法（歴史）</t>
    <rPh sb="0" eb="2">
      <t>シュホウ</t>
    </rPh>
    <rPh sb="3" eb="5">
      <t>レキシ</t>
    </rPh>
    <phoneticPr fontId="1"/>
  </si>
  <si>
    <t>手法（フィールド）</t>
    <rPh sb="0" eb="2">
      <t>シュホウ</t>
    </rPh>
    <phoneticPr fontId="1"/>
  </si>
  <si>
    <t>受付ID</t>
    <rPh sb="0" eb="2">
      <t>ウケツケ</t>
    </rPh>
    <phoneticPr fontId="1"/>
  </si>
  <si>
    <t>座長</t>
    <rPh sb="0" eb="2">
      <t>ザチョウ</t>
    </rPh>
    <phoneticPr fontId="1"/>
  </si>
  <si>
    <t>申請者会員資格</t>
    <rPh sb="0" eb="3">
      <t>シンセイシャ</t>
    </rPh>
    <rPh sb="3" eb="5">
      <t>カイイン</t>
    </rPh>
    <rPh sb="5" eb="7">
      <t>シカク</t>
    </rPh>
    <phoneticPr fontId="1"/>
  </si>
  <si>
    <t>コレスポ会員資格</t>
    <rPh sb="4" eb="6">
      <t>カイイン</t>
    </rPh>
    <rPh sb="6" eb="8">
      <t>シカク</t>
    </rPh>
    <phoneticPr fontId="1"/>
  </si>
  <si>
    <t>会員資格 Membership</t>
    <rPh sb="0" eb="2">
      <t>カイイン</t>
    </rPh>
    <rPh sb="2" eb="4">
      <t>シカク</t>
    </rPh>
    <phoneticPr fontId="1"/>
  </si>
  <si>
    <t>（事務局記載：受付ID）</t>
    <rPh sb="1" eb="4">
      <t>ジムキョク</t>
    </rPh>
    <rPh sb="4" eb="6">
      <t>キサイ</t>
    </rPh>
    <rPh sb="7" eb="9">
      <t>ウケツケ</t>
    </rPh>
    <phoneticPr fontId="1"/>
  </si>
  <si>
    <t>仮会場番号</t>
    <rPh sb="0" eb="1">
      <t>カリ</t>
    </rPh>
    <rPh sb="1" eb="3">
      <t>カイジョウ</t>
    </rPh>
    <rPh sb="3" eb="5">
      <t>バンゴウ</t>
    </rPh>
    <phoneticPr fontId="1"/>
  </si>
  <si>
    <t>垣久大学</t>
    <phoneticPr fontId="1"/>
  </si>
  <si>
    <t>aiue@kakiku-u.ac.jp</t>
    <phoneticPr fontId="1"/>
  </si>
  <si>
    <t>不完全競争市場における米作農家の借地行動
―取引費用と不確実性の影響分析―</t>
    <phoneticPr fontId="1"/>
  </si>
  <si>
    <t>館 伝人</t>
    <phoneticPr fontId="1"/>
  </si>
  <si>
    <t>佐志周センター</t>
    <phoneticPr fontId="1"/>
  </si>
  <si>
    <t>Kakiku University</t>
    <phoneticPr fontId="1"/>
  </si>
  <si>
    <t>aiue@kakiku-u.ac.jp</t>
    <phoneticPr fontId="1"/>
  </si>
  <si>
    <t>*</t>
    <phoneticPr fontId="1"/>
  </si>
  <si>
    <t>Optimal Behavior of Rice Farmers in the Imperfectly Competitive
Land Lease Market in Japan: With a Focus on Transaction Costs and
Uncertain Returns on Land Lease Investment</t>
    <phoneticPr fontId="1"/>
  </si>
  <si>
    <t>*</t>
    <phoneticPr fontId="1"/>
  </si>
  <si>
    <t>Tsuteto Tach</t>
    <phoneticPr fontId="1"/>
  </si>
  <si>
    <t>Sashisu Center</t>
    <phoneticPr fontId="1"/>
  </si>
  <si>
    <t>Ueo Aiue</t>
    <phoneticPr fontId="1"/>
  </si>
  <si>
    <t>Ueo Aiue</t>
    <phoneticPr fontId="1"/>
  </si>
  <si>
    <t>Kakiku University</t>
    <phoneticPr fontId="1"/>
  </si>
  <si>
    <t>藍上 植雄</t>
    <phoneticPr fontId="1"/>
  </si>
  <si>
    <t>藍上 植雄</t>
    <phoneticPr fontId="1"/>
  </si>
  <si>
    <t>垣久大学</t>
    <phoneticPr fontId="1"/>
  </si>
  <si>
    <t>氏名 Name
(First Name Surname )</t>
    <rPh sb="0" eb="2">
      <t>シメイ</t>
    </rPh>
    <phoneticPr fontId="1"/>
  </si>
  <si>
    <t>Asia</t>
    <phoneticPr fontId="1"/>
  </si>
  <si>
    <t>言語</t>
    <rPh sb="0" eb="2">
      <t>ゲンゴ</t>
    </rPh>
    <phoneticPr fontId="1"/>
  </si>
  <si>
    <t>手法</t>
    <rPh sb="0" eb="2">
      <t>シュホウ</t>
    </rPh>
    <phoneticPr fontId="1"/>
  </si>
  <si>
    <t>対象</t>
    <rPh sb="0" eb="2">
      <t>タイショウ</t>
    </rPh>
    <phoneticPr fontId="1"/>
  </si>
  <si>
    <t>国・地域</t>
    <rPh sb="0" eb="1">
      <t>クニ</t>
    </rPh>
    <rPh sb="2" eb="4">
      <t>チイキ</t>
    </rPh>
    <phoneticPr fontId="1"/>
  </si>
  <si>
    <t>領域１</t>
    <rPh sb="0" eb="2">
      <t>リョウイキ</t>
    </rPh>
    <phoneticPr fontId="1"/>
  </si>
  <si>
    <t>領域２</t>
    <rPh sb="0" eb="2">
      <t>リョウイキ</t>
    </rPh>
    <phoneticPr fontId="1"/>
  </si>
  <si>
    <t>ID</t>
    <phoneticPr fontId="1"/>
  </si>
  <si>
    <t>2) コレスポンディング・オーサー Corresponding Author 
報告には2020年度の会員資格が必要です。Membership for year 2020 is required for presentation.</t>
    <rPh sb="48" eb="50">
      <t>ネンド</t>
    </rPh>
    <phoneticPr fontId="1"/>
  </si>
  <si>
    <t>7)大会後の『農業経済研究』報告論文としての投稿予定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</si>
  <si>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>8)　報告分野選択
Area of presentation</t>
    <rPh sb="3" eb="5">
      <t>ホウコク</t>
    </rPh>
    <rPh sb="5" eb="7">
      <t>ブンヤ</t>
    </rPh>
    <rPh sb="7" eb="9">
      <t>センタク</t>
    </rPh>
    <phoneticPr fontId="1"/>
  </si>
  <si>
    <t>1) 申請者（筆頭著者） Applicant (First Author) 
報告には2020年度の会員資格が必要です。Membership for year 2020 is required for presentation.</t>
    <rPh sb="3" eb="6">
      <t>シンセイシャ</t>
    </rPh>
    <rPh sb="39" eb="41">
      <t>ホウコク</t>
    </rPh>
    <rPh sb="47" eb="49">
      <t>ネンド</t>
    </rPh>
    <rPh sb="50" eb="52">
      <t>カイイン</t>
    </rPh>
    <rPh sb="52" eb="54">
      <t>シカク</t>
    </rPh>
    <rPh sb="55" eb="57">
      <t>ヒツヨウ</t>
    </rPh>
    <phoneticPr fontId="1"/>
  </si>
  <si>
    <t>NA</t>
    <phoneticPr fontId="1"/>
  </si>
  <si>
    <t>日本農業経済学会　2021年度大会　個別報告（口頭報告）申請票
Application form for Oral Presentation at The Agricultural Economics Society of Japan Annual Meeting 2021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3" eb="25">
      <t>コウトウ</t>
    </rPh>
    <rPh sb="25" eb="27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</si>
</sst>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8E5"/>
        <bgColor indexed="64"/>
      </patternFill>
    </fill>
  </fills>
  <borders count="53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indexed="64"/>
      </top>
      <bottom/>
      <diagonal/>
    </border>
    <border>
      <left/>
      <right style="medium">
        <color theme="9" tint="0.59999389629810485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quotePrefix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4" borderId="12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7" fillId="0" borderId="6" xfId="0" applyFont="1" applyBorder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3" borderId="4" xfId="0" applyFont="1" applyFill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6" fillId="0" borderId="26" xfId="0" applyFont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3" borderId="6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8" fillId="3" borderId="20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48" xfId="0" applyBorder="1">
      <alignment vertical="center"/>
    </xf>
    <xf numFmtId="0" fontId="0" fillId="0" borderId="48" xfId="0" applyFill="1" applyBorder="1">
      <alignment vertical="center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5" borderId="49" xfId="0" applyFill="1" applyBorder="1" applyAlignment="1">
      <alignment vertical="center" wrapText="1"/>
    </xf>
    <xf numFmtId="0" fontId="0" fillId="5" borderId="48" xfId="0" applyFill="1" applyBorder="1" applyAlignment="1">
      <alignment horizontal="right" vertical="center"/>
    </xf>
    <xf numFmtId="0" fontId="0" fillId="5" borderId="0" xfId="0" applyFill="1" applyBorder="1">
      <alignment vertical="center"/>
    </xf>
    <xf numFmtId="0" fontId="0" fillId="5" borderId="49" xfId="0" applyFill="1" applyBorder="1">
      <alignment vertical="center"/>
    </xf>
    <xf numFmtId="49" fontId="0" fillId="0" borderId="8" xfId="0" quotePrefix="1" applyNumberForma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6" fillId="0" borderId="26" xfId="0" applyNumberFormat="1" applyFont="1" applyBorder="1" applyAlignment="1">
      <alignment vertical="center" wrapText="1"/>
    </xf>
    <xf numFmtId="49" fontId="8" fillId="3" borderId="20" xfId="0" applyNumberFormat="1" applyFont="1" applyFill="1" applyBorder="1" applyAlignment="1">
      <alignment vertical="center" wrapText="1"/>
    </xf>
    <xf numFmtId="49" fontId="0" fillId="0" borderId="26" xfId="0" applyNumberFormat="1" applyBorder="1">
      <alignment vertical="center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49" fontId="15" fillId="0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29" xfId="0" applyNumberFormat="1" applyBorder="1">
      <alignment vertical="center"/>
    </xf>
    <xf numFmtId="49" fontId="12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>
      <alignment vertical="center"/>
    </xf>
    <xf numFmtId="49" fontId="0" fillId="2" borderId="25" xfId="0" applyNumberFormat="1" applyFill="1" applyBorder="1" applyAlignment="1">
      <alignment vertical="center"/>
    </xf>
    <xf numFmtId="49" fontId="0" fillId="0" borderId="12" xfId="0" applyNumberFormat="1" applyBorder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0" fillId="4" borderId="12" xfId="0" applyNumberFormat="1" applyFill="1" applyBorder="1">
      <alignment vertical="center"/>
    </xf>
    <xf numFmtId="49" fontId="0" fillId="2" borderId="33" xfId="0" applyNumberFormat="1" applyFill="1" applyBorder="1" applyAlignment="1">
      <alignment vertical="center"/>
    </xf>
    <xf numFmtId="49" fontId="0" fillId="2" borderId="35" xfId="0" applyNumberFormat="1" applyFill="1" applyBorder="1" applyAlignment="1">
      <alignment vertical="center"/>
    </xf>
    <xf numFmtId="49" fontId="0" fillId="0" borderId="7" xfId="0" applyNumberFormat="1" applyBorder="1">
      <alignment vertical="center"/>
    </xf>
    <xf numFmtId="49" fontId="0" fillId="4" borderId="7" xfId="0" applyNumberFormat="1" applyFill="1" applyBorder="1">
      <alignment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2" borderId="24" xfId="0" applyNumberFormat="1" applyFill="1" applyBorder="1" applyAlignment="1">
      <alignment vertical="center"/>
    </xf>
    <xf numFmtId="49" fontId="0" fillId="0" borderId="4" xfId="0" applyNumberFormat="1" applyBorder="1">
      <alignment vertical="center"/>
    </xf>
    <xf numFmtId="49" fontId="0" fillId="2" borderId="34" xfId="0" applyNumberFormat="1" applyFill="1" applyBorder="1" applyAlignment="1">
      <alignment vertical="center"/>
    </xf>
    <xf numFmtId="49" fontId="0" fillId="0" borderId="6" xfId="0" applyNumberFormat="1" applyBorder="1">
      <alignment vertical="center"/>
    </xf>
    <xf numFmtId="49" fontId="0" fillId="2" borderId="36" xfId="0" applyNumberFormat="1" applyFill="1" applyBorder="1">
      <alignment vertical="center"/>
    </xf>
    <xf numFmtId="49" fontId="0" fillId="2" borderId="25" xfId="0" applyNumberFormat="1" applyFill="1" applyBorder="1">
      <alignment vertical="center"/>
    </xf>
    <xf numFmtId="49" fontId="5" fillId="0" borderId="4" xfId="0" applyNumberFormat="1" applyFont="1" applyBorder="1">
      <alignment vertical="center"/>
    </xf>
    <xf numFmtId="49" fontId="0" fillId="2" borderId="37" xfId="0" applyNumberFormat="1" applyFill="1" applyBorder="1" applyAlignment="1">
      <alignment horizontal="left" vertical="center" wrapText="1"/>
    </xf>
    <xf numFmtId="49" fontId="0" fillId="2" borderId="35" xfId="0" applyNumberFormat="1" applyFill="1" applyBorder="1" applyAlignment="1">
      <alignment horizontal="left" vertical="center" wrapText="1"/>
    </xf>
    <xf numFmtId="49" fontId="5" fillId="0" borderId="6" xfId="0" applyNumberFormat="1" applyFont="1" applyBorder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0" fillId="3" borderId="8" xfId="0" applyNumberFormat="1" applyFill="1" applyBorder="1">
      <alignment vertical="center"/>
    </xf>
    <xf numFmtId="49" fontId="0" fillId="3" borderId="9" xfId="0" applyNumberFormat="1" applyFill="1" applyBorder="1">
      <alignment vertical="center"/>
    </xf>
    <xf numFmtId="49" fontId="5" fillId="0" borderId="0" xfId="0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49" fontId="11" fillId="0" borderId="0" xfId="0" applyNumberFormat="1" applyFont="1" applyBorder="1">
      <alignment vertical="center"/>
    </xf>
    <xf numFmtId="49" fontId="0" fillId="0" borderId="16" xfId="0" applyNumberFormat="1" applyBorder="1">
      <alignment vertical="center"/>
    </xf>
    <xf numFmtId="49" fontId="8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0" fillId="3" borderId="4" xfId="0" applyNumberFormat="1" applyFill="1" applyBorder="1">
      <alignment vertical="center"/>
    </xf>
    <xf numFmtId="49" fontId="3" fillId="3" borderId="4" xfId="0" applyNumberFormat="1" applyFont="1" applyFill="1" applyBorder="1">
      <alignment vertical="center"/>
    </xf>
    <xf numFmtId="49" fontId="0" fillId="3" borderId="12" xfId="0" applyNumberFormat="1" applyFill="1" applyBorder="1">
      <alignment vertical="center"/>
    </xf>
    <xf numFmtId="49" fontId="0" fillId="3" borderId="6" xfId="0" applyNumberFormat="1" applyFill="1" applyBorder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7" fillId="0" borderId="6" xfId="0" applyNumberFormat="1" applyFont="1" applyBorder="1">
      <alignment vertical="center"/>
    </xf>
    <xf numFmtId="49" fontId="0" fillId="0" borderId="0" xfId="0" applyNumberFormat="1" applyAlignment="1">
      <alignment vertical="center"/>
    </xf>
    <xf numFmtId="49" fontId="0" fillId="0" borderId="39" xfId="0" applyNumberFormat="1" applyBorder="1" applyAlignment="1">
      <alignment vertical="center"/>
    </xf>
    <xf numFmtId="49" fontId="0" fillId="0" borderId="44" xfId="0" applyNumberFormat="1" applyBorder="1" applyProtection="1">
      <alignment vertical="center"/>
      <protection locked="0"/>
    </xf>
    <xf numFmtId="49" fontId="4" fillId="0" borderId="0" xfId="0" applyNumberFormat="1" applyFont="1">
      <alignment vertical="center"/>
    </xf>
    <xf numFmtId="0" fontId="4" fillId="0" borderId="0" xfId="0" applyNumberFormat="1" applyFont="1" applyBorder="1" applyProtection="1">
      <alignment vertical="center"/>
      <protection locked="0"/>
    </xf>
    <xf numFmtId="0" fontId="4" fillId="0" borderId="0" xfId="0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 applyProtection="1">
      <alignment horizontal="left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horizontal="center" vertical="center" wrapText="1"/>
    </xf>
    <xf numFmtId="49" fontId="0" fillId="2" borderId="38" xfId="0" applyNumberFormat="1" applyFill="1" applyBorder="1" applyAlignment="1">
      <alignment horizontal="center" vertical="center" wrapText="1"/>
    </xf>
    <xf numFmtId="49" fontId="0" fillId="2" borderId="39" xfId="0" applyNumberFormat="1" applyFill="1" applyBorder="1" applyAlignment="1">
      <alignment horizontal="center" vertical="center" wrapText="1"/>
    </xf>
    <xf numFmtId="49" fontId="0" fillId="2" borderId="33" xfId="0" applyNumberFormat="1" applyFill="1" applyBorder="1" applyAlignment="1">
      <alignment horizontal="center" vertical="center" wrapText="1"/>
    </xf>
    <xf numFmtId="49" fontId="0" fillId="2" borderId="35" xfId="0" applyNumberForma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15" fillId="0" borderId="32" xfId="0" applyNumberFormat="1" applyFont="1" applyFill="1" applyBorder="1" applyAlignment="1" applyProtection="1">
      <alignment horizontal="center" vertical="center"/>
      <protection locked="0"/>
    </xf>
    <xf numFmtId="49" fontId="0" fillId="4" borderId="23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/>
    </xf>
    <xf numFmtId="49" fontId="0" fillId="4" borderId="18" xfId="0" applyNumberFormat="1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3" borderId="20" xfId="0" applyNumberFormat="1" applyFill="1" applyBorder="1" applyAlignment="1">
      <alignment horizontal="center" vertical="center" wrapText="1"/>
    </xf>
    <xf numFmtId="49" fontId="0" fillId="3" borderId="20" xfId="0" applyNumberForma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49" fontId="12" fillId="0" borderId="20" xfId="0" applyNumberFormat="1" applyFont="1" applyFill="1" applyBorder="1" applyAlignment="1" applyProtection="1">
      <alignment horizontal="center" vertical="center"/>
      <protection locked="0"/>
    </xf>
    <xf numFmtId="49" fontId="15" fillId="0" borderId="21" xfId="0" applyNumberFormat="1" applyFont="1" applyFill="1" applyBorder="1" applyAlignment="1" applyProtection="1">
      <alignment horizontal="center" vertical="center"/>
      <protection locked="0"/>
    </xf>
    <xf numFmtId="49" fontId="15" fillId="0" borderId="28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3" borderId="38" xfId="0" applyNumberFormat="1" applyFill="1" applyBorder="1" applyAlignment="1">
      <alignment horizontal="center" vertical="center"/>
    </xf>
    <xf numFmtId="49" fontId="0" fillId="3" borderId="39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Fill="1" applyBorder="1" applyAlignment="1" applyProtection="1">
      <alignment horizontal="center" vertical="center"/>
      <protection locked="0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49" fontId="0" fillId="0" borderId="35" xfId="0" applyNumberFormat="1" applyFill="1" applyBorder="1" applyAlignment="1" applyProtection="1">
      <alignment horizontal="center" vertical="center"/>
      <protection locked="0"/>
    </xf>
    <xf numFmtId="49" fontId="0" fillId="3" borderId="23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0" fillId="0" borderId="40" xfId="0" applyNumberFormat="1" applyFill="1" applyBorder="1" applyAlignment="1" applyProtection="1">
      <alignment horizontal="center" vertical="center"/>
      <protection locked="0"/>
    </xf>
    <xf numFmtId="49" fontId="0" fillId="0" borderId="41" xfId="0" applyNumberFormat="1" applyFill="1" applyBorder="1" applyAlignment="1" applyProtection="1">
      <alignment horizontal="center" vertical="center"/>
      <protection locked="0"/>
    </xf>
    <xf numFmtId="49" fontId="0" fillId="0" borderId="42" xfId="0" applyNumberFormat="1" applyFill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>
      <alignment horizontal="center" vertical="center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>
      <alignment horizontal="left" vertical="center" wrapText="1"/>
    </xf>
    <xf numFmtId="49" fontId="0" fillId="3" borderId="7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14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left" vertical="center"/>
    </xf>
    <xf numFmtId="49" fontId="10" fillId="0" borderId="8" xfId="1" applyNumberFormat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5" borderId="48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0" xfId="0" applyFill="1" applyAlignment="1">
      <alignment horizontal="center" vertical="top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0" fillId="0" borderId="8" xfId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37" lockText="1" noThreeD="1"/>
</file>

<file path=xl/ctrlProps/ctrlProp10.xml><?xml version="1.0" encoding="utf-8"?>
<formControlPr xmlns="http://schemas.microsoft.com/office/spreadsheetml/2009/9/main" objectType="CheckBox" fmlaLink="$P$13" lockText="1" noThreeD="1"/>
</file>

<file path=xl/ctrlProps/ctrlProp11.xml><?xml version="1.0" encoding="utf-8"?>
<formControlPr xmlns="http://schemas.microsoft.com/office/spreadsheetml/2009/9/main" objectType="CheckBox" fmlaLink="$P$42" lockText="1" noThreeD="1"/>
</file>

<file path=xl/ctrlProps/ctrlProp12.xml><?xml version="1.0" encoding="utf-8"?>
<formControlPr xmlns="http://schemas.microsoft.com/office/spreadsheetml/2009/9/main" objectType="CheckBox" fmlaLink="$P$43" lockText="1" noThreeD="1"/>
</file>

<file path=xl/ctrlProps/ctrlProp13.xml><?xml version="1.0" encoding="utf-8"?>
<formControlPr xmlns="http://schemas.microsoft.com/office/spreadsheetml/2009/9/main" objectType="CheckBox" checked="Checked" fmlaLink="$P$37" lockText="1" noThreeD="1"/>
</file>

<file path=xl/ctrlProps/ctrlProp14.xml><?xml version="1.0" encoding="utf-8"?>
<formControlPr xmlns="http://schemas.microsoft.com/office/spreadsheetml/2009/9/main" objectType="CheckBox" fmlaLink="$P$38" lockText="1" noThreeD="1"/>
</file>

<file path=xl/ctrlProps/ctrlProp15.xml><?xml version="1.0" encoding="utf-8"?>
<formControlPr xmlns="http://schemas.microsoft.com/office/spreadsheetml/2009/9/main" objectType="CheckBox" checked="Checked" fmlaLink="$P$33" lockText="1" noThreeD="1"/>
</file>

<file path=xl/ctrlProps/ctrlProp16.xml><?xml version="1.0" encoding="utf-8"?>
<formControlPr xmlns="http://schemas.microsoft.com/office/spreadsheetml/2009/9/main" objectType="CheckBox" fmlaLink="$P$34" lockText="1" noThreeD="1"/>
</file>

<file path=xl/ctrlProps/ctrlProp17.xml><?xml version="1.0" encoding="utf-8"?>
<formControlPr xmlns="http://schemas.microsoft.com/office/spreadsheetml/2009/9/main" objectType="CheckBox" checked="Checked" fmlaLink="$P$41" lockText="1" noThreeD="1"/>
</file>

<file path=xl/ctrlProps/ctrlProp18.xml><?xml version="1.0" encoding="utf-8"?>
<formControlPr xmlns="http://schemas.microsoft.com/office/spreadsheetml/2009/9/main" objectType="CheckBox" checked="Checked" fmlaLink="$P$46" lockText="1" noThreeD="1"/>
</file>

<file path=xl/ctrlProps/ctrlProp19.xml><?xml version="1.0" encoding="utf-8"?>
<formControlPr xmlns="http://schemas.microsoft.com/office/spreadsheetml/2009/9/main" objectType="CheckBox" checked="Checked" fmlaLink="$P$47" lockText="1" noThreeD="1"/>
</file>

<file path=xl/ctrlProps/ctrlProp2.xml><?xml version="1.0" encoding="utf-8"?>
<formControlPr xmlns="http://schemas.microsoft.com/office/spreadsheetml/2009/9/main" objectType="CheckBox" fmlaLink="$P$38" lockText="1" noThreeD="1"/>
</file>

<file path=xl/ctrlProps/ctrlProp20.xml><?xml version="1.0" encoding="utf-8"?>
<formControlPr xmlns="http://schemas.microsoft.com/office/spreadsheetml/2009/9/main" objectType="CheckBox" fmlaLink="$P$48" lockText="1" noThreeD="1"/>
</file>

<file path=xl/ctrlProps/ctrlProp21.xml><?xml version="1.0" encoding="utf-8"?>
<formControlPr xmlns="http://schemas.microsoft.com/office/spreadsheetml/2009/9/main" objectType="CheckBox" checked="Checked" fmlaLink="$P$49" lockText="1" noThreeD="1"/>
</file>

<file path=xl/ctrlProps/ctrlProp22.xml><?xml version="1.0" encoding="utf-8"?>
<formControlPr xmlns="http://schemas.microsoft.com/office/spreadsheetml/2009/9/main" objectType="CheckBox" checked="Checked" fmlaLink="$P$13" lockText="1" noThreeD="1"/>
</file>

<file path=xl/ctrlProps/ctrlProp23.xml><?xml version="1.0" encoding="utf-8"?>
<formControlPr xmlns="http://schemas.microsoft.com/office/spreadsheetml/2009/9/main" objectType="CheckBox" fmlaLink="$P$42" lockText="1" noThreeD="1"/>
</file>

<file path=xl/ctrlProps/ctrlProp24.xml><?xml version="1.0" encoding="utf-8"?>
<formControlPr xmlns="http://schemas.microsoft.com/office/spreadsheetml/2009/9/main" objectType="CheckBox" fmlaLink="$P$43" lockText="1" noThreeD="1"/>
</file>

<file path=xl/ctrlProps/ctrlProp25.xml><?xml version="1.0" encoding="utf-8"?>
<formControlPr xmlns="http://schemas.microsoft.com/office/spreadsheetml/2009/9/main" objectType="CheckBox" checked="Checked" fmlaLink="$P$37" lockText="1" noThreeD="1"/>
</file>

<file path=xl/ctrlProps/ctrlProp26.xml><?xml version="1.0" encoding="utf-8"?>
<formControlPr xmlns="http://schemas.microsoft.com/office/spreadsheetml/2009/9/main" objectType="CheckBox" fmlaLink="$P$38" lockText="1" noThreeD="1"/>
</file>

<file path=xl/ctrlProps/ctrlProp27.xml><?xml version="1.0" encoding="utf-8"?>
<formControlPr xmlns="http://schemas.microsoft.com/office/spreadsheetml/2009/9/main" objectType="CheckBox" fmlaLink="$P$33" lockText="1" noThreeD="1"/>
</file>

<file path=xl/ctrlProps/ctrlProp28.xml><?xml version="1.0" encoding="utf-8"?>
<formControlPr xmlns="http://schemas.microsoft.com/office/spreadsheetml/2009/9/main" objectType="CheckBox" checked="Checked" fmlaLink="$P$34" lockText="1" noThreeD="1"/>
</file>

<file path=xl/ctrlProps/ctrlProp29.xml><?xml version="1.0" encoding="utf-8"?>
<formControlPr xmlns="http://schemas.microsoft.com/office/spreadsheetml/2009/9/main" objectType="CheckBox" fmlaLink="$P$41" lockText="1" noThreeD="1"/>
</file>

<file path=xl/ctrlProps/ctrlProp3.xml><?xml version="1.0" encoding="utf-8"?>
<formControlPr xmlns="http://schemas.microsoft.com/office/spreadsheetml/2009/9/main" objectType="CheckBox" fmlaLink="$P$33" lockText="1" noThreeD="1"/>
</file>

<file path=xl/ctrlProps/ctrlProp30.xml><?xml version="1.0" encoding="utf-8"?>
<formControlPr xmlns="http://schemas.microsoft.com/office/spreadsheetml/2009/9/main" objectType="CheckBox" checked="Checked" fmlaLink="$P$46" lockText="1" noThreeD="1"/>
</file>

<file path=xl/ctrlProps/ctrlProp31.xml><?xml version="1.0" encoding="utf-8"?>
<formControlPr xmlns="http://schemas.microsoft.com/office/spreadsheetml/2009/9/main" objectType="CheckBox" checked="Checked" fmlaLink="$P$47" lockText="1" noThreeD="1"/>
</file>

<file path=xl/ctrlProps/ctrlProp32.xml><?xml version="1.0" encoding="utf-8"?>
<formControlPr xmlns="http://schemas.microsoft.com/office/spreadsheetml/2009/9/main" objectType="CheckBox" fmlaLink="$P$48" lockText="1" noThreeD="1"/>
</file>

<file path=xl/ctrlProps/ctrlProp33.xml><?xml version="1.0" encoding="utf-8"?>
<formControlPr xmlns="http://schemas.microsoft.com/office/spreadsheetml/2009/9/main" objectType="CheckBox" checked="Checked" fmlaLink="$P$49" lockText="1" noThreeD="1"/>
</file>

<file path=xl/ctrlProps/ctrlProp34.xml><?xml version="1.0" encoding="utf-8"?>
<formControlPr xmlns="http://schemas.microsoft.com/office/spreadsheetml/2009/9/main" objectType="CheckBox" checked="Checked" fmlaLink="$P$13" lockText="1" noThreeD="1"/>
</file>

<file path=xl/ctrlProps/ctrlProp35.xml><?xml version="1.0" encoding="utf-8"?>
<formControlPr xmlns="http://schemas.microsoft.com/office/spreadsheetml/2009/9/main" objectType="CheckBox" fmlaLink="$P$42" lockText="1" noThreeD="1"/>
</file>

<file path=xl/ctrlProps/ctrlProp36.xml><?xml version="1.0" encoding="utf-8"?>
<formControlPr xmlns="http://schemas.microsoft.com/office/spreadsheetml/2009/9/main" objectType="CheckBox" checked="Checked" fmlaLink="$P$43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5.xml><?xml version="1.0" encoding="utf-8"?>
<formControlPr xmlns="http://schemas.microsoft.com/office/spreadsheetml/2009/9/main" objectType="CheckBox" fmlaLink="$P$41" lockText="1" noThreeD="1"/>
</file>

<file path=xl/ctrlProps/ctrlProp6.xml><?xml version="1.0" encoding="utf-8"?>
<formControlPr xmlns="http://schemas.microsoft.com/office/spreadsheetml/2009/9/main" objectType="CheckBox" fmlaLink="$P$46" lockText="1" noThreeD="1"/>
</file>

<file path=xl/ctrlProps/ctrlProp7.xml><?xml version="1.0" encoding="utf-8"?>
<formControlPr xmlns="http://schemas.microsoft.com/office/spreadsheetml/2009/9/main" objectType="CheckBox" fmlaLink="$P$47" lockText="1" noThreeD="1"/>
</file>

<file path=xl/ctrlProps/ctrlProp8.xml><?xml version="1.0" encoding="utf-8"?>
<formControlPr xmlns="http://schemas.microsoft.com/office/spreadsheetml/2009/9/main" objectType="CheckBox" fmlaLink="$P$48" lockText="1" noThreeD="1"/>
</file>

<file path=xl/ctrlProps/ctrlProp9.xml><?xml version="1.0" encoding="utf-8"?>
<formControlPr xmlns="http://schemas.microsoft.com/office/spreadsheetml/2009/9/main" objectType="CheckBox" fmlaLink="$P$4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235323</xdr:colOff>
      <xdr:row>20</xdr:row>
      <xdr:rowOff>313765</xdr:rowOff>
    </xdr:from>
    <xdr:to>
      <xdr:col>13</xdr:col>
      <xdr:colOff>2299642</xdr:colOff>
      <xdr:row>22</xdr:row>
      <xdr:rowOff>300122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712823" y="6656294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257735</xdr:colOff>
      <xdr:row>20</xdr:row>
      <xdr:rowOff>324971</xdr:rowOff>
    </xdr:from>
    <xdr:to>
      <xdr:col>13</xdr:col>
      <xdr:colOff>2322054</xdr:colOff>
      <xdr:row>22</xdr:row>
      <xdr:rowOff>311328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0735235" y="6667500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235323</xdr:colOff>
      <xdr:row>20</xdr:row>
      <xdr:rowOff>313765</xdr:rowOff>
    </xdr:from>
    <xdr:to>
      <xdr:col>13</xdr:col>
      <xdr:colOff>2299642</xdr:colOff>
      <xdr:row>22</xdr:row>
      <xdr:rowOff>300122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712823" y="6656294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omments" Target="../comments3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36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62"/>
  <sheetViews>
    <sheetView showGridLines="0" tabSelected="1" zoomScale="70" zoomScaleNormal="70" zoomScaleSheetLayoutView="115" workbookViewId="0">
      <selection activeCell="B1" sqref="B1:L2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7.12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222" t="s">
        <v>124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2:17" ht="13.7" customHeight="1" thickBot="1"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2:17" ht="14.25" thickBot="1">
      <c r="C3" s="86"/>
      <c r="D3" s="86"/>
      <c r="E3" s="86"/>
      <c r="F3" s="139" t="s">
        <v>90</v>
      </c>
      <c r="G3" s="140"/>
      <c r="H3" s="141"/>
      <c r="I3" s="86"/>
      <c r="J3" s="86" t="str">
        <f>IF(COUNTA(H3)=0, "", "仮会場番号")</f>
        <v/>
      </c>
      <c r="K3" s="161"/>
      <c r="L3" s="163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142" t="str">
        <f>IF(ISBLANK(D8)=TRUE, " ",  CONCATENATE("この申請票のファイル名を K_031", J9,L9, "(", D8, ")_a　としてください"))</f>
        <v xml:space="preserve"> </v>
      </c>
      <c r="D4" s="86"/>
      <c r="E4" s="86"/>
      <c r="F4" s="86"/>
      <c r="G4" s="86"/>
      <c r="H4" s="86"/>
      <c r="I4" s="86"/>
      <c r="J4" s="139" t="str">
        <f>IF(COUNTA(H3)=0, "", "座長")</f>
        <v/>
      </c>
      <c r="K4" s="161"/>
      <c r="L4" s="163"/>
      <c r="M4" s="40"/>
    </row>
    <row r="5" spans="2:17" ht="16.350000000000001" customHeight="1">
      <c r="C5" s="223" t="str">
        <f>IF(ISBLANK(D8)=TRUE,"",CONCATENATE("Name this application form file as 'K_031",J9,L9,"(",D8,")_a'　"))</f>
        <v/>
      </c>
      <c r="D5" s="223"/>
      <c r="E5" s="223"/>
      <c r="F5" s="223"/>
      <c r="G5" s="223"/>
      <c r="H5" s="223"/>
      <c r="I5" s="223"/>
      <c r="J5" s="223"/>
      <c r="K5" s="223"/>
      <c r="L5" s="223"/>
    </row>
    <row r="6" spans="2:17" ht="14.25" thickBot="1">
      <c r="L6" s="61"/>
    </row>
    <row r="7" spans="2:17" ht="31.35" customHeight="1" thickBot="1">
      <c r="B7" s="171" t="s">
        <v>122</v>
      </c>
      <c r="C7" s="172"/>
      <c r="D7" s="172"/>
      <c r="E7" s="172"/>
      <c r="F7" s="172"/>
      <c r="G7" s="172"/>
      <c r="H7" s="172"/>
      <c r="I7" s="172"/>
      <c r="J7" s="172"/>
      <c r="K7" s="172"/>
      <c r="L7" s="173"/>
      <c r="O7" s="59"/>
      <c r="P7" s="59" t="s">
        <v>78</v>
      </c>
    </row>
    <row r="8" spans="2:17" ht="16.7" customHeight="1" thickBot="1">
      <c r="B8" s="182" t="s">
        <v>4</v>
      </c>
      <c r="C8" s="183"/>
      <c r="D8" s="186"/>
      <c r="E8" s="187"/>
      <c r="F8" s="190" t="s">
        <v>89</v>
      </c>
      <c r="G8" s="191"/>
      <c r="H8" s="192"/>
      <c r="I8" s="193"/>
      <c r="J8" s="193"/>
      <c r="K8" s="193"/>
      <c r="L8" s="194"/>
      <c r="N8" s="144" t="str">
        <f>IF(H8=P9,"学生会員は単年度資格です。2020年度に更新してください。
Student membership has a single year status. 
Please renew your status before the meeting.", "")</f>
        <v/>
      </c>
      <c r="O8" s="144"/>
      <c r="P8" s="59" t="s">
        <v>75</v>
      </c>
    </row>
    <row r="9" spans="2:17" ht="30" customHeight="1" thickBot="1">
      <c r="B9" s="184"/>
      <c r="C9" s="185"/>
      <c r="D9" s="188"/>
      <c r="E9" s="189"/>
      <c r="F9" s="180" t="s">
        <v>6</v>
      </c>
      <c r="G9" s="181"/>
      <c r="H9" s="81" t="s">
        <v>1</v>
      </c>
      <c r="I9" s="82" t="s">
        <v>2</v>
      </c>
      <c r="J9" s="83"/>
      <c r="K9" s="84" t="s">
        <v>3</v>
      </c>
      <c r="L9" s="85"/>
      <c r="N9" s="144"/>
      <c r="O9" s="144"/>
      <c r="P9" s="59" t="s">
        <v>76</v>
      </c>
    </row>
    <row r="10" spans="2:17" ht="46.35" customHeight="1" thickBot="1">
      <c r="B10" s="180" t="s">
        <v>5</v>
      </c>
      <c r="C10" s="181"/>
      <c r="D10" s="219"/>
      <c r="E10" s="219"/>
      <c r="F10" s="207" t="s">
        <v>7</v>
      </c>
      <c r="G10" s="208"/>
      <c r="H10" s="224"/>
      <c r="I10" s="220"/>
      <c r="J10" s="220"/>
      <c r="K10" s="220"/>
      <c r="L10" s="221"/>
      <c r="O10" s="59"/>
      <c r="P10" s="59" t="s">
        <v>77</v>
      </c>
    </row>
    <row r="11" spans="2:17" ht="14.45" customHeight="1" thickBot="1">
      <c r="B11" s="86"/>
      <c r="C11" s="86"/>
      <c r="D11" s="87"/>
      <c r="E11" s="87"/>
      <c r="F11" s="87"/>
      <c r="G11" s="87"/>
      <c r="H11" s="88"/>
      <c r="I11" s="86"/>
      <c r="J11" s="86"/>
      <c r="K11" s="86"/>
      <c r="L11" s="86"/>
    </row>
    <row r="12" spans="2:17" ht="31.35" customHeight="1" thickBot="1">
      <c r="B12" s="174" t="s">
        <v>119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6"/>
    </row>
    <row r="13" spans="2:17" ht="27" customHeight="1" thickBot="1">
      <c r="B13" s="177"/>
      <c r="C13" s="178"/>
      <c r="D13" s="178"/>
      <c r="E13" s="178"/>
      <c r="F13" s="178"/>
      <c r="G13" s="178"/>
      <c r="H13" s="178"/>
      <c r="I13" s="178"/>
      <c r="J13" s="178"/>
      <c r="K13" s="178"/>
      <c r="L13" s="179"/>
      <c r="P13" s="59" t="b">
        <v>0</v>
      </c>
    </row>
    <row r="14" spans="2:17" ht="16.7" customHeight="1" thickBot="1">
      <c r="B14" s="190" t="s">
        <v>4</v>
      </c>
      <c r="C14" s="191"/>
      <c r="D14" s="195"/>
      <c r="E14" s="196"/>
      <c r="F14" s="199" t="s">
        <v>89</v>
      </c>
      <c r="G14" s="183"/>
      <c r="H14" s="200"/>
      <c r="I14" s="201"/>
      <c r="J14" s="201"/>
      <c r="K14" s="201"/>
      <c r="L14" s="202"/>
      <c r="N14" s="144" t="str">
        <f>IF(H14=P9,"学生会員は単年度資格です。2020年度に更新してください。
Student membership has a single year status. 
Please renew your status before the meeting.", "")</f>
        <v/>
      </c>
      <c r="O14" s="144"/>
    </row>
    <row r="15" spans="2:17" ht="30" customHeight="1" thickBot="1">
      <c r="B15" s="184"/>
      <c r="C15" s="185"/>
      <c r="D15" s="197"/>
      <c r="E15" s="198"/>
      <c r="F15" s="180" t="s">
        <v>6</v>
      </c>
      <c r="G15" s="181"/>
      <c r="H15" s="81" t="s">
        <v>1</v>
      </c>
      <c r="I15" s="82" t="s">
        <v>2</v>
      </c>
      <c r="J15" s="83"/>
      <c r="K15" s="84" t="s">
        <v>3</v>
      </c>
      <c r="L15" s="85"/>
      <c r="N15" s="144"/>
      <c r="O15" s="144"/>
    </row>
    <row r="16" spans="2:17" ht="46.35" customHeight="1" thickBot="1">
      <c r="B16" s="180" t="s">
        <v>5</v>
      </c>
      <c r="C16" s="181"/>
      <c r="D16" s="219"/>
      <c r="E16" s="219"/>
      <c r="F16" s="207" t="s">
        <v>7</v>
      </c>
      <c r="G16" s="208"/>
      <c r="H16" s="220"/>
      <c r="I16" s="220"/>
      <c r="J16" s="220"/>
      <c r="K16" s="220"/>
      <c r="L16" s="221"/>
    </row>
    <row r="17" spans="2:13" ht="14.45" customHeight="1" thickBot="1">
      <c r="B17" s="86"/>
      <c r="C17" s="88"/>
      <c r="D17" s="89"/>
      <c r="E17" s="89"/>
      <c r="F17" s="89"/>
      <c r="G17" s="89"/>
      <c r="H17" s="88"/>
      <c r="I17" s="88"/>
      <c r="J17" s="88"/>
      <c r="K17" s="88"/>
      <c r="L17" s="88"/>
    </row>
    <row r="18" spans="2:13" ht="27" customHeight="1" thickBot="1">
      <c r="B18" s="158" t="s">
        <v>27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60"/>
    </row>
    <row r="19" spans="2:13" ht="51.75" customHeight="1" thickBot="1">
      <c r="B19" s="161"/>
      <c r="C19" s="162"/>
      <c r="D19" s="162"/>
      <c r="E19" s="162"/>
      <c r="F19" s="162"/>
      <c r="G19" s="162"/>
      <c r="H19" s="162"/>
      <c r="I19" s="162"/>
      <c r="J19" s="162"/>
      <c r="K19" s="162"/>
      <c r="L19" s="163"/>
    </row>
    <row r="20" spans="2:13" ht="14.45" customHeight="1" thickBot="1">
      <c r="B20" s="86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2:13" ht="27" customHeight="1">
      <c r="B21" s="155" t="s">
        <v>72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7"/>
    </row>
    <row r="22" spans="2:13" ht="48.6" customHeight="1">
      <c r="B22" s="91"/>
      <c r="C22" s="92" t="s">
        <v>71</v>
      </c>
      <c r="D22" s="164" t="s">
        <v>110</v>
      </c>
      <c r="E22" s="165"/>
      <c r="F22" s="165"/>
      <c r="G22" s="225" t="s">
        <v>70</v>
      </c>
      <c r="H22" s="165"/>
      <c r="I22" s="165"/>
      <c r="J22" s="165"/>
      <c r="K22" s="165"/>
      <c r="L22" s="226"/>
    </row>
    <row r="23" spans="2:13" ht="27" customHeight="1">
      <c r="B23" s="93">
        <v>1</v>
      </c>
      <c r="C23" s="94"/>
      <c r="D23" s="166" t="str">
        <f>IF(ISBLANK(D8)=TRUE, "", D8)</f>
        <v/>
      </c>
      <c r="E23" s="166"/>
      <c r="F23" s="166"/>
      <c r="G23" s="227" t="str">
        <f>IF(ISBLANK(D10)=TRUE, "", D10)</f>
        <v/>
      </c>
      <c r="H23" s="227"/>
      <c r="I23" s="227"/>
      <c r="J23" s="227"/>
      <c r="K23" s="227"/>
      <c r="L23" s="228"/>
      <c r="M23" s="7"/>
    </row>
    <row r="24" spans="2:13" ht="27" customHeight="1">
      <c r="B24" s="93">
        <v>2</v>
      </c>
      <c r="C24" s="94"/>
      <c r="D24" s="167"/>
      <c r="E24" s="167"/>
      <c r="F24" s="167"/>
      <c r="G24" s="169"/>
      <c r="H24" s="169"/>
      <c r="I24" s="169"/>
      <c r="J24" s="169"/>
      <c r="K24" s="169"/>
      <c r="L24" s="170"/>
    </row>
    <row r="25" spans="2:13" ht="27" customHeight="1">
      <c r="B25" s="93">
        <v>3</v>
      </c>
      <c r="C25" s="94"/>
      <c r="D25" s="167"/>
      <c r="E25" s="167"/>
      <c r="F25" s="167"/>
      <c r="G25" s="169"/>
      <c r="H25" s="169"/>
      <c r="I25" s="169"/>
      <c r="J25" s="169"/>
      <c r="K25" s="169"/>
      <c r="L25" s="170"/>
    </row>
    <row r="26" spans="2:13" ht="27" customHeight="1">
      <c r="B26" s="93">
        <v>4</v>
      </c>
      <c r="C26" s="94"/>
      <c r="D26" s="167"/>
      <c r="E26" s="167"/>
      <c r="F26" s="167"/>
      <c r="G26" s="169"/>
      <c r="H26" s="169"/>
      <c r="I26" s="169"/>
      <c r="J26" s="169"/>
      <c r="K26" s="169"/>
      <c r="L26" s="170"/>
    </row>
    <row r="27" spans="2:13" ht="33" customHeight="1">
      <c r="B27" s="93">
        <v>5</v>
      </c>
      <c r="C27" s="94"/>
      <c r="D27" s="167"/>
      <c r="E27" s="167"/>
      <c r="F27" s="167"/>
      <c r="G27" s="95"/>
      <c r="H27" s="169"/>
      <c r="I27" s="169"/>
      <c r="J27" s="169"/>
      <c r="K27" s="169"/>
      <c r="L27" s="170"/>
    </row>
    <row r="28" spans="2:13" ht="33" customHeight="1">
      <c r="B28" s="93">
        <v>6</v>
      </c>
      <c r="C28" s="94"/>
      <c r="D28" s="168"/>
      <c r="E28" s="168"/>
      <c r="F28" s="168"/>
      <c r="G28" s="169"/>
      <c r="H28" s="169"/>
      <c r="I28" s="169"/>
      <c r="J28" s="169"/>
      <c r="K28" s="169"/>
      <c r="L28" s="170"/>
    </row>
    <row r="29" spans="2:13" ht="33" customHeight="1">
      <c r="B29" s="93">
        <v>7</v>
      </c>
      <c r="C29" s="94"/>
      <c r="D29" s="168"/>
      <c r="E29" s="168"/>
      <c r="F29" s="168"/>
      <c r="G29" s="169"/>
      <c r="H29" s="169"/>
      <c r="I29" s="169"/>
      <c r="J29" s="169"/>
      <c r="K29" s="169"/>
      <c r="L29" s="170"/>
    </row>
    <row r="30" spans="2:13" ht="33" customHeight="1" thickBot="1">
      <c r="B30" s="96">
        <v>8</v>
      </c>
      <c r="C30" s="97"/>
      <c r="D30" s="152"/>
      <c r="E30" s="152"/>
      <c r="F30" s="152"/>
      <c r="G30" s="98"/>
      <c r="H30" s="153"/>
      <c r="I30" s="153"/>
      <c r="J30" s="153"/>
      <c r="K30" s="153"/>
      <c r="L30" s="154"/>
    </row>
    <row r="31" spans="2:13" ht="33" customHeight="1">
      <c r="B31" s="86"/>
      <c r="C31" s="145" t="str">
        <f>IF(COUNTA(C23:C30)=0,"↑コレスポンディング・オーサーに'*'をつけてください。Put '*' for the corresponding author.","")</f>
        <v>↑コレスポンディング・オーサーに'*'をつけてください。Put '*' for the corresponding author.</v>
      </c>
      <c r="D31" s="145"/>
      <c r="E31" s="145"/>
      <c r="F31" s="145"/>
      <c r="G31" s="145"/>
      <c r="H31" s="145"/>
      <c r="I31" s="145"/>
      <c r="J31" s="145"/>
      <c r="K31" s="145"/>
      <c r="L31" s="145"/>
    </row>
    <row r="32" spans="2:13" ht="14.45" customHeight="1" thickBot="1">
      <c r="B32" s="86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8" ht="13.35" customHeight="1">
      <c r="B33" s="99" t="s">
        <v>28</v>
      </c>
      <c r="C33" s="100"/>
      <c r="D33" s="205"/>
      <c r="E33" s="101"/>
      <c r="F33" s="102"/>
      <c r="G33" s="211" t="s">
        <v>67</v>
      </c>
      <c r="H33" s="212"/>
      <c r="I33" s="212"/>
      <c r="J33" s="212"/>
      <c r="K33" s="215"/>
      <c r="L33" s="103" t="s">
        <v>63</v>
      </c>
      <c r="P33" s="59" t="b">
        <v>0</v>
      </c>
    </row>
    <row r="34" spans="2:18" ht="14.25" thickBot="1">
      <c r="B34" s="104" t="s">
        <v>8</v>
      </c>
      <c r="C34" s="105"/>
      <c r="D34" s="206"/>
      <c r="E34" s="106"/>
      <c r="F34" s="102"/>
      <c r="G34" s="213"/>
      <c r="H34" s="214"/>
      <c r="I34" s="214"/>
      <c r="J34" s="214"/>
      <c r="K34" s="216"/>
      <c r="L34" s="107" t="s">
        <v>64</v>
      </c>
      <c r="P34" s="59" t="b">
        <v>0</v>
      </c>
    </row>
    <row r="35" spans="2:18" ht="14.25" customHeight="1">
      <c r="B35" s="108" t="str">
        <f>IF(AND(P34=FALSE,P33=FALSE),"↑使用する言語を選んでください。
Choose the language you use at presentation","")</f>
        <v>↑使用する言語を選んでください。
Choose the language you use at presentation</v>
      </c>
      <c r="C35" s="86"/>
      <c r="D35" s="109"/>
      <c r="E35" s="109"/>
      <c r="F35" s="89"/>
      <c r="G35" s="89"/>
      <c r="H35" s="89"/>
      <c r="I35" s="89"/>
      <c r="J35" s="89"/>
      <c r="K35" s="89"/>
      <c r="L35" s="89"/>
    </row>
    <row r="36" spans="2:18" ht="14.45" customHeight="1" thickBot="1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2:18">
      <c r="B37" s="99" t="s">
        <v>120</v>
      </c>
      <c r="C37" s="110"/>
      <c r="D37" s="110"/>
      <c r="E37" s="110"/>
      <c r="F37" s="114"/>
      <c r="G37" s="115"/>
      <c r="H37" s="111"/>
      <c r="I37" s="116" t="b">
        <v>0</v>
      </c>
      <c r="J37" s="111"/>
      <c r="K37" s="111"/>
      <c r="L37" s="101"/>
      <c r="M37" s="12"/>
      <c r="P37" s="59" t="b">
        <v>0</v>
      </c>
    </row>
    <row r="38" spans="2:18" ht="13.5" customHeight="1" thickBot="1">
      <c r="B38" s="104" t="s">
        <v>9</v>
      </c>
      <c r="C38" s="112"/>
      <c r="D38" s="112"/>
      <c r="E38" s="112"/>
      <c r="F38" s="117"/>
      <c r="G38" s="118"/>
      <c r="H38" s="113"/>
      <c r="I38" s="119" t="b">
        <v>0</v>
      </c>
      <c r="J38" s="113"/>
      <c r="K38" s="120"/>
      <c r="L38" s="121"/>
      <c r="M38" s="12"/>
      <c r="P38" s="59" t="b">
        <v>0</v>
      </c>
    </row>
    <row r="39" spans="2:18" ht="14.45" customHeight="1" thickBot="1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8" ht="13.7" customHeight="1" thickBot="1">
      <c r="B40" s="146" t="s">
        <v>121</v>
      </c>
      <c r="C40" s="147"/>
      <c r="D40" s="122" t="s">
        <v>69</v>
      </c>
      <c r="E40" s="122"/>
      <c r="F40" s="122"/>
      <c r="G40" s="122"/>
      <c r="H40" s="122"/>
      <c r="I40" s="122"/>
      <c r="J40" s="122"/>
      <c r="K40" s="122"/>
      <c r="L40" s="123"/>
    </row>
    <row r="41" spans="2:18">
      <c r="B41" s="148"/>
      <c r="C41" s="149"/>
      <c r="D41" s="124" t="b">
        <v>0</v>
      </c>
      <c r="E41" s="125" t="s">
        <v>10</v>
      </c>
      <c r="F41" s="88"/>
      <c r="G41" s="88"/>
      <c r="H41" s="88"/>
      <c r="I41" s="88"/>
      <c r="J41" s="126" t="str">
        <f>IF(AND(P42=TRUE, ISBLANK(K42)=TRUE), "国名を記入してください Input the country name", "")</f>
        <v/>
      </c>
      <c r="K41" s="88"/>
      <c r="L41" s="127"/>
      <c r="P41" s="59" t="b">
        <v>0</v>
      </c>
      <c r="Q41" s="58" t="s">
        <v>56</v>
      </c>
      <c r="R41" s="58">
        <f t="shared" ref="R41:R43" si="0">IF(P41=TRUE, 1, 0)</f>
        <v>0</v>
      </c>
    </row>
    <row r="42" spans="2:18">
      <c r="B42" s="148"/>
      <c r="C42" s="149"/>
      <c r="D42" s="124" t="b">
        <v>0</v>
      </c>
      <c r="E42" s="125" t="s">
        <v>11</v>
      </c>
      <c r="F42" s="88"/>
      <c r="G42" s="128" t="s">
        <v>12</v>
      </c>
      <c r="H42" s="88"/>
      <c r="I42" s="88"/>
      <c r="J42" s="129"/>
      <c r="K42" s="217"/>
      <c r="L42" s="218"/>
      <c r="P42" s="59" t="b">
        <v>0</v>
      </c>
      <c r="Q42" s="58" t="s">
        <v>57</v>
      </c>
      <c r="R42" s="58">
        <f t="shared" si="0"/>
        <v>0</v>
      </c>
    </row>
    <row r="43" spans="2:18">
      <c r="B43" s="148"/>
      <c r="C43" s="149"/>
      <c r="D43" s="124" t="b">
        <v>0</v>
      </c>
      <c r="E43" s="125" t="s">
        <v>55</v>
      </c>
      <c r="F43" s="88"/>
      <c r="G43" s="128" t="s">
        <v>13</v>
      </c>
      <c r="H43" s="88"/>
      <c r="I43" s="88"/>
      <c r="J43" s="129"/>
      <c r="K43" s="217"/>
      <c r="L43" s="218"/>
      <c r="P43" s="59" t="b">
        <v>0</v>
      </c>
      <c r="Q43" s="58" t="s">
        <v>58</v>
      </c>
      <c r="R43" s="58">
        <f t="shared" si="0"/>
        <v>0</v>
      </c>
    </row>
    <row r="44" spans="2:18" ht="14.25" thickBot="1">
      <c r="B44" s="148"/>
      <c r="C44" s="149"/>
      <c r="D44" s="209" t="str">
        <f>IF(R44&gt;=2, "↑どれか「一つ」を選んでください。Choose'one'", "")</f>
        <v/>
      </c>
      <c r="E44" s="209"/>
      <c r="F44" s="209"/>
      <c r="G44" s="209"/>
      <c r="H44" s="88"/>
      <c r="I44" s="88"/>
      <c r="J44" s="126" t="str">
        <f>IF(AND(P43=TRUE, ISBLANK(K43)=TRUE), "国・地域名を記入してください Input the area/country name", "")</f>
        <v/>
      </c>
      <c r="K44" s="88"/>
      <c r="L44" s="127"/>
      <c r="R44" s="58">
        <f>SUM(R41:R43)</f>
        <v>0</v>
      </c>
    </row>
    <row r="45" spans="2:18" ht="14.25" thickBot="1">
      <c r="B45" s="148"/>
      <c r="C45" s="149"/>
      <c r="D45" s="122" t="s">
        <v>74</v>
      </c>
      <c r="E45" s="122"/>
      <c r="F45" s="122"/>
      <c r="G45" s="122"/>
      <c r="H45" s="122"/>
      <c r="I45" s="122"/>
      <c r="J45" s="122"/>
      <c r="K45" s="122"/>
      <c r="L45" s="123"/>
    </row>
    <row r="46" spans="2:18">
      <c r="B46" s="148"/>
      <c r="C46" s="149"/>
      <c r="D46" s="124" t="b">
        <v>0</v>
      </c>
      <c r="E46" s="129" t="s">
        <v>14</v>
      </c>
      <c r="F46" s="88"/>
      <c r="G46" s="209"/>
      <c r="H46" s="209"/>
      <c r="I46" s="209"/>
      <c r="J46" s="209"/>
      <c r="K46" s="209"/>
      <c r="L46" s="210"/>
      <c r="P46" s="59" t="b">
        <v>0</v>
      </c>
      <c r="Q46" s="58" t="s">
        <v>59</v>
      </c>
      <c r="R46" s="58">
        <f>IF(P46=TRUE, 1, 0)</f>
        <v>0</v>
      </c>
    </row>
    <row r="47" spans="2:18">
      <c r="B47" s="148"/>
      <c r="C47" s="149"/>
      <c r="D47" s="124" t="b">
        <v>0</v>
      </c>
      <c r="E47" s="125" t="s">
        <v>73</v>
      </c>
      <c r="F47" s="88"/>
      <c r="G47" s="209"/>
      <c r="H47" s="209"/>
      <c r="I47" s="209"/>
      <c r="J47" s="209"/>
      <c r="K47" s="209"/>
      <c r="L47" s="210"/>
      <c r="P47" s="59" t="b">
        <v>0</v>
      </c>
      <c r="Q47" s="58" t="s">
        <v>60</v>
      </c>
      <c r="R47" s="58">
        <f t="shared" ref="R47:R49" si="1">IF(P47=TRUE, 1, 0)</f>
        <v>0</v>
      </c>
    </row>
    <row r="48" spans="2:18">
      <c r="B48" s="148"/>
      <c r="C48" s="149"/>
      <c r="D48" s="124" t="b">
        <v>0</v>
      </c>
      <c r="E48" s="125" t="s">
        <v>15</v>
      </c>
      <c r="F48" s="88"/>
      <c r="G48" s="209"/>
      <c r="H48" s="209"/>
      <c r="I48" s="209"/>
      <c r="J48" s="209"/>
      <c r="K48" s="209"/>
      <c r="L48" s="210"/>
      <c r="P48" s="59" t="b">
        <v>0</v>
      </c>
      <c r="Q48" s="58" t="s">
        <v>61</v>
      </c>
      <c r="R48" s="58">
        <f t="shared" si="1"/>
        <v>0</v>
      </c>
    </row>
    <row r="49" spans="2:18">
      <c r="B49" s="148"/>
      <c r="C49" s="149"/>
      <c r="D49" s="124" t="b">
        <v>0</v>
      </c>
      <c r="E49" s="125" t="s">
        <v>16</v>
      </c>
      <c r="F49" s="88"/>
      <c r="G49" s="209"/>
      <c r="H49" s="209"/>
      <c r="I49" s="209"/>
      <c r="J49" s="209"/>
      <c r="K49" s="209"/>
      <c r="L49" s="210"/>
      <c r="P49" s="59" t="b">
        <v>0</v>
      </c>
      <c r="Q49" s="58" t="s">
        <v>62</v>
      </c>
      <c r="R49" s="58">
        <f t="shared" si="1"/>
        <v>0</v>
      </c>
    </row>
    <row r="50" spans="2:18" ht="14.25" thickBot="1">
      <c r="B50" s="148"/>
      <c r="C50" s="149"/>
      <c r="D50" s="88"/>
      <c r="E50" s="130"/>
      <c r="F50" s="88"/>
      <c r="G50" s="88"/>
      <c r="H50" s="88"/>
      <c r="I50" s="88"/>
      <c r="J50" s="88"/>
      <c r="K50" s="88"/>
      <c r="L50" s="127"/>
      <c r="R50" s="58">
        <f>SUM(R46:R49)</f>
        <v>0</v>
      </c>
    </row>
    <row r="51" spans="2:18">
      <c r="B51" s="148"/>
      <c r="C51" s="149"/>
      <c r="D51" s="131" t="s">
        <v>66</v>
      </c>
      <c r="E51" s="132"/>
      <c r="F51" s="131"/>
      <c r="G51" s="131"/>
      <c r="H51" s="131"/>
      <c r="I51" s="131"/>
      <c r="J51" s="131"/>
      <c r="K51" s="131"/>
      <c r="L51" s="133"/>
    </row>
    <row r="52" spans="2:18" ht="29.45" customHeight="1" thickBot="1">
      <c r="B52" s="148"/>
      <c r="C52" s="149"/>
      <c r="D52" s="134"/>
      <c r="E52" s="203" t="s">
        <v>43</v>
      </c>
      <c r="F52" s="203"/>
      <c r="G52" s="203"/>
      <c r="H52" s="203"/>
      <c r="I52" s="203"/>
      <c r="J52" s="203"/>
      <c r="K52" s="203"/>
      <c r="L52" s="204"/>
    </row>
    <row r="53" spans="2:18" ht="14.25" thickBot="1">
      <c r="B53" s="148"/>
      <c r="C53" s="149"/>
      <c r="D53" s="135"/>
      <c r="E53" s="125" t="s">
        <v>17</v>
      </c>
      <c r="F53" s="88"/>
      <c r="G53" s="88"/>
      <c r="H53" s="88"/>
      <c r="I53" s="88"/>
      <c r="J53" s="88"/>
      <c r="K53" s="88"/>
      <c r="L53" s="127"/>
      <c r="P53" s="143">
        <f>D53*1</f>
        <v>0</v>
      </c>
      <c r="Q53" s="58" t="s">
        <v>44</v>
      </c>
    </row>
    <row r="54" spans="2:18" ht="13.7" customHeight="1" thickBot="1">
      <c r="B54" s="148"/>
      <c r="C54" s="149"/>
      <c r="D54" s="136"/>
      <c r="E54" s="125" t="s">
        <v>18</v>
      </c>
      <c r="F54" s="88"/>
      <c r="G54" s="88"/>
      <c r="H54" s="88"/>
      <c r="I54" s="88"/>
      <c r="J54" s="88"/>
      <c r="K54" s="88"/>
      <c r="L54" s="127"/>
      <c r="P54" s="143">
        <f t="shared" ref="P54:P62" si="2">D54*1</f>
        <v>0</v>
      </c>
      <c r="Q54" s="58" t="s">
        <v>45</v>
      </c>
    </row>
    <row r="55" spans="2:18" ht="14.25" thickBot="1">
      <c r="B55" s="148"/>
      <c r="C55" s="149"/>
      <c r="D55" s="136"/>
      <c r="E55" s="125" t="s">
        <v>19</v>
      </c>
      <c r="F55" s="88"/>
      <c r="G55" s="88"/>
      <c r="H55" s="88"/>
      <c r="I55" s="88"/>
      <c r="J55" s="88"/>
      <c r="K55" s="88"/>
      <c r="L55" s="127"/>
      <c r="P55" s="143">
        <f t="shared" si="2"/>
        <v>0</v>
      </c>
      <c r="Q55" s="58" t="s">
        <v>46</v>
      </c>
    </row>
    <row r="56" spans="2:18" ht="14.25" thickBot="1">
      <c r="B56" s="148"/>
      <c r="C56" s="149"/>
      <c r="D56" s="136"/>
      <c r="E56" s="125" t="s">
        <v>20</v>
      </c>
      <c r="F56" s="88"/>
      <c r="G56" s="88"/>
      <c r="H56" s="88"/>
      <c r="I56" s="88"/>
      <c r="J56" s="88"/>
      <c r="K56" s="88"/>
      <c r="L56" s="127"/>
      <c r="P56" s="143">
        <f t="shared" si="2"/>
        <v>0</v>
      </c>
      <c r="Q56" s="58" t="s">
        <v>47</v>
      </c>
    </row>
    <row r="57" spans="2:18" ht="14.25" thickBot="1">
      <c r="B57" s="148"/>
      <c r="C57" s="149"/>
      <c r="D57" s="136"/>
      <c r="E57" s="125" t="s">
        <v>21</v>
      </c>
      <c r="F57" s="88"/>
      <c r="G57" s="88"/>
      <c r="H57" s="88"/>
      <c r="I57" s="88"/>
      <c r="J57" s="88"/>
      <c r="K57" s="88"/>
      <c r="L57" s="127"/>
      <c r="P57" s="143">
        <f t="shared" si="2"/>
        <v>0</v>
      </c>
      <c r="Q57" s="58" t="s">
        <v>48</v>
      </c>
    </row>
    <row r="58" spans="2:18" ht="14.25" thickBot="1">
      <c r="B58" s="148"/>
      <c r="C58" s="149"/>
      <c r="D58" s="136"/>
      <c r="E58" s="125" t="s">
        <v>22</v>
      </c>
      <c r="F58" s="88"/>
      <c r="G58" s="88"/>
      <c r="H58" s="88"/>
      <c r="I58" s="88"/>
      <c r="J58" s="88"/>
      <c r="K58" s="88"/>
      <c r="L58" s="127"/>
      <c r="P58" s="143">
        <f t="shared" si="2"/>
        <v>0</v>
      </c>
      <c r="Q58" s="58" t="s">
        <v>49</v>
      </c>
    </row>
    <row r="59" spans="2:18" ht="14.25" thickBot="1">
      <c r="B59" s="148"/>
      <c r="C59" s="149"/>
      <c r="D59" s="136"/>
      <c r="E59" s="125" t="s">
        <v>23</v>
      </c>
      <c r="F59" s="88"/>
      <c r="G59" s="88"/>
      <c r="H59" s="88"/>
      <c r="I59" s="88"/>
      <c r="J59" s="88"/>
      <c r="K59" s="88"/>
      <c r="L59" s="127"/>
      <c r="P59" s="143">
        <f t="shared" si="2"/>
        <v>0</v>
      </c>
      <c r="Q59" s="58" t="s">
        <v>50</v>
      </c>
    </row>
    <row r="60" spans="2:18" ht="14.25" thickBot="1">
      <c r="B60" s="148"/>
      <c r="C60" s="149"/>
      <c r="D60" s="136"/>
      <c r="E60" s="125" t="s">
        <v>24</v>
      </c>
      <c r="F60" s="88"/>
      <c r="G60" s="88"/>
      <c r="H60" s="88"/>
      <c r="I60" s="88"/>
      <c r="J60" s="88"/>
      <c r="K60" s="88"/>
      <c r="L60" s="127"/>
      <c r="P60" s="143">
        <f t="shared" si="2"/>
        <v>0</v>
      </c>
      <c r="Q60" s="58" t="s">
        <v>51</v>
      </c>
    </row>
    <row r="61" spans="2:18" ht="14.25" thickBot="1">
      <c r="B61" s="148"/>
      <c r="C61" s="149"/>
      <c r="D61" s="136"/>
      <c r="E61" s="125" t="s">
        <v>25</v>
      </c>
      <c r="F61" s="88"/>
      <c r="G61" s="88"/>
      <c r="H61" s="88"/>
      <c r="I61" s="88"/>
      <c r="J61" s="88"/>
      <c r="K61" s="88"/>
      <c r="L61" s="127"/>
      <c r="P61" s="143">
        <f t="shared" si="2"/>
        <v>0</v>
      </c>
      <c r="Q61" s="58" t="s">
        <v>52</v>
      </c>
    </row>
    <row r="62" spans="2:18" ht="14.25" thickBot="1">
      <c r="B62" s="150"/>
      <c r="C62" s="151"/>
      <c r="D62" s="137"/>
      <c r="E62" s="138" t="s">
        <v>26</v>
      </c>
      <c r="F62" s="113"/>
      <c r="G62" s="113"/>
      <c r="H62" s="113"/>
      <c r="I62" s="113"/>
      <c r="J62" s="113"/>
      <c r="K62" s="113"/>
      <c r="L62" s="106"/>
      <c r="P62" s="143">
        <f t="shared" si="2"/>
        <v>0</v>
      </c>
      <c r="Q62" s="58" t="s">
        <v>53</v>
      </c>
    </row>
  </sheetData>
  <sheetProtection sheet="1" selectLockedCells="1"/>
  <mergeCells count="58">
    <mergeCell ref="B1:L2"/>
    <mergeCell ref="G25:L25"/>
    <mergeCell ref="K3:L3"/>
    <mergeCell ref="K4:L4"/>
    <mergeCell ref="C5:L5"/>
    <mergeCell ref="H10:L10"/>
    <mergeCell ref="G22:L22"/>
    <mergeCell ref="G23:L23"/>
    <mergeCell ref="G24:L24"/>
    <mergeCell ref="B10:C10"/>
    <mergeCell ref="E52:L52"/>
    <mergeCell ref="D33:D34"/>
    <mergeCell ref="F9:G9"/>
    <mergeCell ref="F10:G10"/>
    <mergeCell ref="F15:G15"/>
    <mergeCell ref="F16:G16"/>
    <mergeCell ref="G46:L49"/>
    <mergeCell ref="D44:G44"/>
    <mergeCell ref="G33:J34"/>
    <mergeCell ref="K33:K34"/>
    <mergeCell ref="K42:L42"/>
    <mergeCell ref="K43:L43"/>
    <mergeCell ref="D10:E10"/>
    <mergeCell ref="H16:L16"/>
    <mergeCell ref="D16:E16"/>
    <mergeCell ref="D29:F29"/>
    <mergeCell ref="H27:L27"/>
    <mergeCell ref="G28:L28"/>
    <mergeCell ref="G29:L29"/>
    <mergeCell ref="G26:L26"/>
    <mergeCell ref="B7:L7"/>
    <mergeCell ref="B12:L12"/>
    <mergeCell ref="B13:L13"/>
    <mergeCell ref="B16:C16"/>
    <mergeCell ref="B8:C9"/>
    <mergeCell ref="D8:E9"/>
    <mergeCell ref="F8:G8"/>
    <mergeCell ref="H8:L8"/>
    <mergeCell ref="B14:C15"/>
    <mergeCell ref="D14:E15"/>
    <mergeCell ref="F14:G14"/>
    <mergeCell ref="H14:L14"/>
    <mergeCell ref="N8:O9"/>
    <mergeCell ref="N14:O15"/>
    <mergeCell ref="C31:L31"/>
    <mergeCell ref="B40:C62"/>
    <mergeCell ref="D30:F30"/>
    <mergeCell ref="H30:L30"/>
    <mergeCell ref="B21:L21"/>
    <mergeCell ref="B18:L18"/>
    <mergeCell ref="B19:L19"/>
    <mergeCell ref="D22:F22"/>
    <mergeCell ref="D23:F23"/>
    <mergeCell ref="D24:F24"/>
    <mergeCell ref="D25:F25"/>
    <mergeCell ref="D26:F26"/>
    <mergeCell ref="D27:F27"/>
    <mergeCell ref="D28:F28"/>
  </mergeCells>
  <phoneticPr fontId="1"/>
  <conditionalFormatting sqref="D14 H14 L15 H16:L16 D16:E16">
    <cfRule type="expression" dxfId="11" priority="7">
      <formula>$P$13=TRUE</formula>
    </cfRule>
  </conditionalFormatting>
  <conditionalFormatting sqref="J15">
    <cfRule type="expression" dxfId="10" priority="6">
      <formula>$P$13=TRUE</formula>
    </cfRule>
  </conditionalFormatting>
  <conditionalFormatting sqref="K43:L43">
    <cfRule type="expression" dxfId="9" priority="2">
      <formula>$P$43=TRUE</formula>
    </cfRule>
  </conditionalFormatting>
  <conditionalFormatting sqref="K42:L42">
    <cfRule type="expression" dxfId="8" priority="1">
      <formula>$P$42=TRUE</formula>
    </cfRule>
  </conditionalFormatting>
  <dataValidations xWindow="789" yWindow="489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  <dataValidation type="custom" errorStyle="information" allowBlank="1" showInputMessage="1" error="国名を記入してください_x000a_Describe the country name" sqref="P42">
      <formula1>P42=TRUE</formula1>
    </dataValidation>
    <dataValidation type="list" allowBlank="1" showInputMessage="1" showErrorMessage="1" sqref="H8:L8 H14:L14">
      <formula1>$P$6:$P$10</formula1>
    </dataValidation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ignoredErrors>
    <ignoredError sqref="H9 H15" numberStoredAsText="1"/>
    <ignoredError sqref="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="85" zoomScaleNormal="85" workbookViewId="0">
      <selection activeCell="C25" sqref="C25"/>
    </sheetView>
  </sheetViews>
  <sheetFormatPr defaultColWidth="8.875" defaultRowHeight="13.5"/>
  <cols>
    <col min="1" max="1" width="8.875" style="2"/>
    <col min="2" max="2" width="18.625" style="2" customWidth="1"/>
    <col min="3" max="3" width="22.875" style="2" customWidth="1"/>
    <col min="4" max="4" width="6.5" style="2" customWidth="1"/>
    <col min="5" max="5" width="58.375" style="2" customWidth="1"/>
    <col min="6" max="6" width="2.5" style="2" bestFit="1" customWidth="1"/>
    <col min="7" max="7" width="11.875" style="2" customWidth="1"/>
    <col min="8" max="16384" width="8.875" style="2"/>
  </cols>
  <sheetData>
    <row r="1" spans="1:6">
      <c r="A1" s="2" t="s">
        <v>91</v>
      </c>
      <c r="B1" s="2" t="s">
        <v>68</v>
      </c>
      <c r="C1" s="2" t="s">
        <v>79</v>
      </c>
      <c r="D1" s="229" t="s">
        <v>80</v>
      </c>
      <c r="E1" s="230"/>
      <c r="F1" s="231"/>
    </row>
    <row r="2" spans="1:6" ht="30.6" customHeight="1">
      <c r="A2" s="236">
        <f>'申請票(application form)'!K3</f>
        <v>0</v>
      </c>
      <c r="B2" s="234">
        <f>'申請票(application form)'!K4</f>
        <v>0</v>
      </c>
      <c r="C2" s="235"/>
      <c r="D2" s="232">
        <f>'申請票(application form)'!B19:B19</f>
        <v>0</v>
      </c>
      <c r="E2" s="233"/>
      <c r="F2" s="77"/>
    </row>
    <row r="3" spans="1:6">
      <c r="A3" s="236"/>
      <c r="B3" s="234"/>
      <c r="C3" s="235"/>
      <c r="D3" s="78" t="str">
        <f>IF(ISBLANK('申請票(application form)'!C23)=TRUE, "", '申請票(application form)'!C23)</f>
        <v/>
      </c>
      <c r="E3" s="79" t="str">
        <f>IF(ISBLANK('申請票(application form)'!D23:D23)=TRUE,"",  CONCATENATE('申請票(application form)'!D23:D23, " (", '申請票(application form)'!G23:G23, ")"))</f>
        <v xml:space="preserve"> ()</v>
      </c>
      <c r="F3" s="80">
        <v>1</v>
      </c>
    </row>
    <row r="4" spans="1:6">
      <c r="A4" s="236"/>
      <c r="B4" s="234"/>
      <c r="C4" s="235"/>
      <c r="D4" s="78" t="str">
        <f>IF(ISBLANK('申請票(application form)'!C24)=TRUE, "", '申請票(application form)'!C24)</f>
        <v/>
      </c>
      <c r="E4" s="79" t="str">
        <f>IF(ISBLANK('申請票(application form)'!D24:D24)=TRUE,"",  CONCATENATE('申請票(application form)'!D24:D24, " (", '申請票(application form)'!G24:G24, ")"))</f>
        <v/>
      </c>
      <c r="F4" s="80">
        <v>2</v>
      </c>
    </row>
    <row r="5" spans="1:6">
      <c r="A5" s="236"/>
      <c r="B5" s="234"/>
      <c r="C5" s="235"/>
      <c r="D5" s="78" t="str">
        <f>IF(ISBLANK('申請票(application form)'!C25)=TRUE, "", '申請票(application form)'!C25)</f>
        <v/>
      </c>
      <c r="E5" s="79" t="str">
        <f>IF(ISBLANK('申請票(application form)'!D25:D25)=TRUE,"",  CONCATENATE('申請票(application form)'!D25:D25, " (", '申請票(application form)'!G25:G25, ")"))</f>
        <v/>
      </c>
      <c r="F5" s="80">
        <v>3</v>
      </c>
    </row>
    <row r="6" spans="1:6">
      <c r="A6" s="236"/>
      <c r="B6" s="234"/>
      <c r="C6" s="235"/>
      <c r="D6" s="78" t="str">
        <f>IF(ISBLANK('申請票(application form)'!C26)=TRUE, "", '申請票(application form)'!C26)</f>
        <v/>
      </c>
      <c r="E6" s="79" t="str">
        <f>IF(ISBLANK('申請票(application form)'!D26:D26)=TRUE,"",  CONCATENATE('申請票(application form)'!D26:D26, " (", '申請票(application form)'!G26:G26, ")"))</f>
        <v/>
      </c>
      <c r="F6" s="80">
        <v>4</v>
      </c>
    </row>
    <row r="7" spans="1:6">
      <c r="A7" s="236"/>
      <c r="B7" s="234"/>
      <c r="C7" s="235"/>
      <c r="D7" s="78" t="str">
        <f>IF(ISBLANK('申請票(application form)'!C27)=TRUE, "", '申請票(application form)'!C27)</f>
        <v/>
      </c>
      <c r="E7" s="79" t="str">
        <f>IF(ISBLANK('申請票(application form)'!D27:D27)=TRUE,"",  CONCATENATE('申請票(application form)'!D27:D27, " (", '申請票(application form)'!G27:G27, ")"))</f>
        <v/>
      </c>
      <c r="F7" s="80">
        <v>5</v>
      </c>
    </row>
    <row r="8" spans="1:6">
      <c r="A8" s="236"/>
      <c r="B8" s="234"/>
      <c r="C8" s="235"/>
      <c r="D8" s="78" t="str">
        <f>IF(ISBLANK('申請票(application form)'!C28)=TRUE, "", '申請票(application form)'!C28)</f>
        <v/>
      </c>
      <c r="E8" s="79" t="str">
        <f>IF(ISBLANK('申請票(application form)'!D28:D28)=TRUE,"",  CONCATENATE('申請票(application form)'!D28:D28, " (", '申請票(application form)'!G28:G28, ")"))</f>
        <v/>
      </c>
      <c r="F8" s="80">
        <v>6</v>
      </c>
    </row>
    <row r="9" spans="1:6">
      <c r="A9" s="236"/>
      <c r="B9" s="234"/>
      <c r="C9" s="235"/>
      <c r="D9" s="78" t="str">
        <f>IF(ISBLANK('申請票(application form)'!C29)=TRUE, "", '申請票(application form)'!C29)</f>
        <v/>
      </c>
      <c r="E9" s="79" t="str">
        <f>IF(ISBLANK('申請票(application form)'!D29:D29)=TRUE,"",  CONCATENATE('申請票(application form)'!D29:D29, " (", '申請票(application form)'!G29:G29, ")"))</f>
        <v/>
      </c>
      <c r="F9" s="80">
        <v>7</v>
      </c>
    </row>
    <row r="10" spans="1:6">
      <c r="A10" s="236"/>
      <c r="B10" s="234"/>
      <c r="C10" s="235"/>
      <c r="D10" s="78" t="str">
        <f>IF(ISBLANK('申請票(application form)'!C30)=TRUE, "", '申請票(application form)'!C30)</f>
        <v/>
      </c>
      <c r="E10" s="79" t="str">
        <f>IF(ISBLANK('申請票(application form)'!D30:D30)=TRUE,"",  CONCATENATE('申請票(application form)'!D30:D30, " (", '申請票(application form)'!G30:G30, ")"))</f>
        <v/>
      </c>
      <c r="F10" s="80">
        <v>8</v>
      </c>
    </row>
    <row r="11" spans="1:6">
      <c r="D11" s="76" t="s">
        <v>118</v>
      </c>
      <c r="E11" s="69" t="str">
        <f>DB!A2</f>
        <v>K-</v>
      </c>
      <c r="F11" s="70"/>
    </row>
    <row r="12" spans="1:6">
      <c r="D12" s="71" t="s">
        <v>112</v>
      </c>
      <c r="E12" s="69" t="str">
        <f>DB!O2</f>
        <v>English</v>
      </c>
      <c r="F12" s="70"/>
    </row>
    <row r="13" spans="1:6">
      <c r="D13" s="71" t="s">
        <v>114</v>
      </c>
      <c r="E13" s="69" t="str">
        <f>DB!S2</f>
        <v/>
      </c>
      <c r="F13" s="70"/>
    </row>
    <row r="14" spans="1:6">
      <c r="D14" s="71" t="s">
        <v>115</v>
      </c>
      <c r="E14" s="69" t="str">
        <f>DB!T2</f>
        <v/>
      </c>
      <c r="F14" s="70"/>
    </row>
    <row r="15" spans="1:6">
      <c r="D15" s="72" t="s">
        <v>113</v>
      </c>
      <c r="E15" s="69" t="str">
        <f>DB!U2</f>
        <v/>
      </c>
      <c r="F15" s="70"/>
    </row>
    <row r="16" spans="1:6">
      <c r="D16" s="71"/>
      <c r="E16" s="69" t="str">
        <f>DB!V2</f>
        <v/>
      </c>
      <c r="F16" s="70"/>
    </row>
    <row r="17" spans="4:6">
      <c r="D17" s="71"/>
      <c r="E17" s="69" t="str">
        <f>DB!W2</f>
        <v/>
      </c>
      <c r="F17" s="70"/>
    </row>
    <row r="18" spans="4:6">
      <c r="D18" s="71"/>
      <c r="E18" s="69" t="str">
        <f>DB!X2</f>
        <v/>
      </c>
      <c r="F18" s="70"/>
    </row>
    <row r="19" spans="4:6">
      <c r="D19" s="71" t="s">
        <v>116</v>
      </c>
      <c r="E19" s="69" t="e">
        <f>DB!Y2</f>
        <v>#N/A</v>
      </c>
      <c r="F19" s="70"/>
    </row>
    <row r="20" spans="4:6">
      <c r="D20" s="73" t="s">
        <v>117</v>
      </c>
      <c r="E20" s="75" t="e">
        <f>DB!Z2</f>
        <v>#N/A</v>
      </c>
      <c r="F20" s="74"/>
    </row>
  </sheetData>
  <mergeCells count="5">
    <mergeCell ref="D1:F1"/>
    <mergeCell ref="D2:E2"/>
    <mergeCell ref="B2:B10"/>
    <mergeCell ref="C2:C10"/>
    <mergeCell ref="A2:A10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zoomScale="70" zoomScaleNormal="70" workbookViewId="0">
      <selection activeCell="J53" sqref="J53"/>
    </sheetView>
  </sheetViews>
  <sheetFormatPr defaultRowHeight="13.5"/>
  <sheetData>
    <row r="1" spans="1:26">
      <c r="A1" t="s">
        <v>85</v>
      </c>
      <c r="B1" t="s">
        <v>91</v>
      </c>
      <c r="C1" t="s">
        <v>86</v>
      </c>
      <c r="D1" t="s">
        <v>29</v>
      </c>
      <c r="E1" t="s">
        <v>30</v>
      </c>
      <c r="F1" t="s">
        <v>87</v>
      </c>
      <c r="G1" t="s">
        <v>31</v>
      </c>
      <c r="H1" t="s">
        <v>33</v>
      </c>
      <c r="I1" t="s">
        <v>32</v>
      </c>
      <c r="J1" t="s">
        <v>34</v>
      </c>
      <c r="K1" t="s">
        <v>88</v>
      </c>
      <c r="L1" t="s">
        <v>35</v>
      </c>
      <c r="M1" t="s">
        <v>36</v>
      </c>
      <c r="N1" t="s">
        <v>0</v>
      </c>
      <c r="O1" t="s">
        <v>37</v>
      </c>
      <c r="P1" t="s">
        <v>65</v>
      </c>
      <c r="Q1" t="s">
        <v>38</v>
      </c>
      <c r="R1" t="s">
        <v>39</v>
      </c>
      <c r="S1" t="s">
        <v>40</v>
      </c>
      <c r="T1" t="s">
        <v>54</v>
      </c>
      <c r="U1" t="s">
        <v>81</v>
      </c>
      <c r="V1" t="s">
        <v>82</v>
      </c>
      <c r="W1" t="s">
        <v>83</v>
      </c>
      <c r="X1" t="s">
        <v>84</v>
      </c>
      <c r="Y1" t="s">
        <v>41</v>
      </c>
      <c r="Z1" t="s">
        <v>42</v>
      </c>
    </row>
    <row r="2" spans="1:26">
      <c r="A2" t="str">
        <f>IF(LENB('申請票(application form)'!H3)=1,CONCATENATE("K-00",'申請票(application form)'!H3),IF(LENB('申請票(application form)'!H3)=2,CONCATENATE("K-0",'申請票(application form)'!H3),CONCATENATE("K-",'申請票(application form)'!H3)))</f>
        <v>K-</v>
      </c>
      <c r="B2">
        <f>'申請票(application form)'!K3</f>
        <v>0</v>
      </c>
      <c r="C2">
        <f>'申請票(application form)'!K4</f>
        <v>0</v>
      </c>
      <c r="D2">
        <f>'申請票(application form)'!D8</f>
        <v>0</v>
      </c>
      <c r="E2">
        <f>'申請票(application form)'!D10</f>
        <v>0</v>
      </c>
      <c r="F2">
        <f>'申請票(application form)'!H8</f>
        <v>0</v>
      </c>
      <c r="G2" t="str">
        <f>CONCATENATE("031-", '申請票(application form)'!J9, "-", '申請票(application form)'!L9)</f>
        <v>031--</v>
      </c>
      <c r="H2">
        <f>'申請票(application form)'!H10</f>
        <v>0</v>
      </c>
      <c r="I2">
        <f>IF('申請票(application form)'!P13=TRUE, '申請票(application form)'!D8, '申請票(application form)'!D14)</f>
        <v>0</v>
      </c>
      <c r="J2">
        <f>IF('申請票(application form)'!P13=TRUE, '申請票(application form)'!D10, '申請票(application form)'!D16)</f>
        <v>0</v>
      </c>
      <c r="K2">
        <f>'申請票(application form)'!H14</f>
        <v>0</v>
      </c>
      <c r="L2" t="str">
        <f>IF('申請票(application form)'!P13=TRUE, CONCATENATE("031-", '申請票(application form)'!J9, "-", '申請票(application form)'!L9), CONCATENATE("031-", '申請票(application form)'!J15, "-", '申請票(application form)'!L15))</f>
        <v>031--</v>
      </c>
      <c r="M2">
        <f>IF('申請票(application form)'!P13=TRUE, '申請票(application form)'!H10, '申請票(application form)'!H16)</f>
        <v>0</v>
      </c>
      <c r="N2">
        <f>'申請票(application form)'!B19</f>
        <v>0</v>
      </c>
      <c r="O2" t="str">
        <f>IF('申請票(application form)'!P33=TRUE, "日本語", "English")</f>
        <v>English</v>
      </c>
      <c r="P2">
        <f>'申請票(application form)'!K33:K33</f>
        <v>0</v>
      </c>
      <c r="Q2" t="s">
        <v>123</v>
      </c>
      <c r="R2" t="str">
        <f>IF('申請票(application form)'!P37=TRUE, "投稿する", "投稿しない ")</f>
        <v xml:space="preserve">投稿しない </v>
      </c>
      <c r="S2" t="str">
        <f>IF('申請票(application form)'!P41=TRUE, '申請票(application form)'!Q41, IF('申請票(application form)'!P42=TRUE, '申請票(application form)'!Q42, IF('申請票(application form)'!P43=TRUE, '申請票(application form)'!Q43, "")))</f>
        <v/>
      </c>
      <c r="T2" t="str">
        <f>IF('申請票(application form)'!P42=TRUE,'申請票(application form)'!K42:K42,IF('申請票(application form)'!P43=TRUE,'申請票(application form)'!K43:K43,""))</f>
        <v/>
      </c>
      <c r="U2" t="str">
        <f>IF('申請票(application form)'!P46=TRUE, "理論あり", "")</f>
        <v/>
      </c>
      <c r="V2" t="str">
        <f>IF('申請票(application form)'!P47=TRUE, "統計・計量あり","")</f>
        <v/>
      </c>
      <c r="W2" t="str">
        <f>IF('申請票(application form)'!P48=TRUE, "歴史あり", "")</f>
        <v/>
      </c>
      <c r="X2" t="str">
        <f>IF('申請票(application form)'!P49=TRUE, "フィールドあり","")</f>
        <v/>
      </c>
      <c r="Y2" t="e">
        <f>VLOOKUP(1,'申請票(application form)'!P53:Q62, 2, 0)</f>
        <v>#N/A</v>
      </c>
      <c r="Z2" t="e">
        <f>VLOOKUP(2,'申請票(application form)'!P53:Q62, 2, 0)</f>
        <v>#N/A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S62"/>
  <sheetViews>
    <sheetView showGridLines="0" zoomScale="85" zoomScaleNormal="85" zoomScaleSheetLayoutView="115" workbookViewId="0">
      <selection activeCell="B3" sqref="B3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34.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222" t="s">
        <v>124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2:17" ht="13.7" customHeight="1" thickBot="1"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2:17" ht="14.25" thickBot="1">
      <c r="F3" s="66" t="s">
        <v>90</v>
      </c>
      <c r="G3" s="67"/>
      <c r="H3" s="68"/>
      <c r="J3" t="str">
        <f>IF(COUNTA(H3)=0, "", "仮会場番号")</f>
        <v/>
      </c>
      <c r="K3" s="237"/>
      <c r="L3" s="238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7" t="str">
        <f>IF(ISBLANK(D8)=TRUE, " ",  CONCATENATE("この申請票のファイル名を K_031", J9,L9, "(", D8, ")_a　としてください"))</f>
        <v>この申請票のファイル名を K_0312223333(藍上 植雄)_a　としてください</v>
      </c>
      <c r="J4" s="66" t="str">
        <f>IF(COUNTA(H3)=0, "", "座長")</f>
        <v/>
      </c>
      <c r="K4" s="237"/>
      <c r="L4" s="238"/>
      <c r="M4" s="40"/>
    </row>
    <row r="5" spans="2:17" ht="16.350000000000001" customHeight="1">
      <c r="C5" s="239" t="str">
        <f>IF(ISBLANK(D8)=TRUE,"",CONCATENATE("Name this application form file as 'K_031",J9,L9,"(",D8,")_a'　"))</f>
        <v>Name this application form file as 'K_0312223333(藍上 植雄)_a'　</v>
      </c>
      <c r="D5" s="239"/>
      <c r="E5" s="239"/>
      <c r="F5" s="239"/>
      <c r="G5" s="239"/>
      <c r="H5" s="239"/>
      <c r="I5" s="239"/>
      <c r="J5" s="239"/>
      <c r="K5" s="239"/>
      <c r="L5" s="239"/>
    </row>
    <row r="6" spans="2:17" ht="14.25" thickBot="1">
      <c r="L6" s="61"/>
    </row>
    <row r="7" spans="2:17" ht="31.35" customHeight="1" thickBot="1">
      <c r="B7" s="171" t="s">
        <v>122</v>
      </c>
      <c r="C7" s="172"/>
      <c r="D7" s="172"/>
      <c r="E7" s="172"/>
      <c r="F7" s="172"/>
      <c r="G7" s="172"/>
      <c r="H7" s="172"/>
      <c r="I7" s="172"/>
      <c r="J7" s="172"/>
      <c r="K7" s="172"/>
      <c r="L7" s="173"/>
      <c r="O7" s="59"/>
      <c r="P7" s="59" t="s">
        <v>78</v>
      </c>
    </row>
    <row r="8" spans="2:17" ht="16.7" customHeight="1" thickBot="1">
      <c r="B8" s="240" t="s">
        <v>4</v>
      </c>
      <c r="C8" s="241"/>
      <c r="D8" s="244" t="s">
        <v>107</v>
      </c>
      <c r="E8" s="245"/>
      <c r="F8" s="248" t="s">
        <v>89</v>
      </c>
      <c r="G8" s="249"/>
      <c r="H8" s="250" t="s">
        <v>76</v>
      </c>
      <c r="I8" s="251"/>
      <c r="J8" s="251"/>
      <c r="K8" s="251"/>
      <c r="L8" s="252"/>
      <c r="N8" s="144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144"/>
      <c r="P8" s="59" t="s">
        <v>75</v>
      </c>
    </row>
    <row r="9" spans="2:17" ht="30" customHeight="1" thickBot="1">
      <c r="B9" s="242"/>
      <c r="C9" s="243"/>
      <c r="D9" s="246"/>
      <c r="E9" s="247"/>
      <c r="F9" s="253" t="s">
        <v>6</v>
      </c>
      <c r="G9" s="254"/>
      <c r="H9" s="15" t="s">
        <v>1</v>
      </c>
      <c r="I9" s="16" t="s">
        <v>2</v>
      </c>
      <c r="J9" s="17">
        <v>222</v>
      </c>
      <c r="K9" s="18" t="s">
        <v>3</v>
      </c>
      <c r="L9" s="19">
        <v>3333</v>
      </c>
      <c r="N9" s="144"/>
      <c r="O9" s="144"/>
      <c r="P9" s="59" t="s">
        <v>76</v>
      </c>
    </row>
    <row r="10" spans="2:17" ht="46.35" customHeight="1" thickBot="1">
      <c r="B10" s="253" t="s">
        <v>5</v>
      </c>
      <c r="C10" s="254"/>
      <c r="D10" s="255" t="s">
        <v>92</v>
      </c>
      <c r="E10" s="255"/>
      <c r="F10" s="256" t="s">
        <v>7</v>
      </c>
      <c r="G10" s="257"/>
      <c r="H10" s="258" t="s">
        <v>93</v>
      </c>
      <c r="I10" s="259"/>
      <c r="J10" s="259"/>
      <c r="K10" s="259"/>
      <c r="L10" s="260"/>
      <c r="O10" s="59"/>
      <c r="P10" s="59" t="s">
        <v>77</v>
      </c>
    </row>
    <row r="11" spans="2:17" ht="14.45" customHeight="1" thickBot="1">
      <c r="D11" s="42"/>
      <c r="E11" s="42"/>
      <c r="F11" s="42"/>
      <c r="G11" s="42"/>
      <c r="H11" s="2"/>
    </row>
    <row r="12" spans="2:17" ht="31.35" customHeight="1" thickBot="1">
      <c r="B12" s="171" t="s">
        <v>119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3"/>
    </row>
    <row r="13" spans="2:17" ht="27" customHeight="1" thickBot="1">
      <c r="B13" s="261"/>
      <c r="C13" s="262"/>
      <c r="D13" s="262"/>
      <c r="E13" s="262"/>
      <c r="F13" s="262"/>
      <c r="G13" s="262"/>
      <c r="H13" s="262"/>
      <c r="I13" s="262"/>
      <c r="J13" s="262"/>
      <c r="K13" s="262"/>
      <c r="L13" s="263"/>
      <c r="P13" s="59" t="b">
        <v>1</v>
      </c>
    </row>
    <row r="14" spans="2:17" ht="16.7" customHeight="1" thickBot="1">
      <c r="B14" s="248" t="s">
        <v>4</v>
      </c>
      <c r="C14" s="249"/>
      <c r="D14" s="264"/>
      <c r="E14" s="265"/>
      <c r="F14" s="268" t="s">
        <v>89</v>
      </c>
      <c r="G14" s="241"/>
      <c r="H14" s="269"/>
      <c r="I14" s="270"/>
      <c r="J14" s="270"/>
      <c r="K14" s="270"/>
      <c r="L14" s="271"/>
      <c r="N14" s="144" t="str">
        <f>IF(H14=P9,"学生会員は単年度資格です。2020年度に更新してください。
Student membership has a single year status. Please renew your status before the meeting.", "")</f>
        <v/>
      </c>
      <c r="O14" s="144"/>
    </row>
    <row r="15" spans="2:17" ht="30" customHeight="1" thickBot="1">
      <c r="B15" s="242"/>
      <c r="C15" s="243"/>
      <c r="D15" s="266"/>
      <c r="E15" s="267"/>
      <c r="F15" s="253" t="s">
        <v>6</v>
      </c>
      <c r="G15" s="254"/>
      <c r="H15" s="15" t="s">
        <v>1</v>
      </c>
      <c r="I15" s="16" t="s">
        <v>2</v>
      </c>
      <c r="J15" s="17"/>
      <c r="K15" s="18" t="s">
        <v>3</v>
      </c>
      <c r="L15" s="19"/>
      <c r="N15" s="144"/>
      <c r="O15" s="144"/>
    </row>
    <row r="16" spans="2:17" ht="46.35" customHeight="1" thickBot="1">
      <c r="B16" s="253" t="s">
        <v>5</v>
      </c>
      <c r="C16" s="254"/>
      <c r="D16" s="255"/>
      <c r="E16" s="255"/>
      <c r="F16" s="256" t="s">
        <v>7</v>
      </c>
      <c r="G16" s="257"/>
      <c r="H16" s="259"/>
      <c r="I16" s="259"/>
      <c r="J16" s="259"/>
      <c r="K16" s="259"/>
      <c r="L16" s="260"/>
    </row>
    <row r="17" spans="2:13" ht="14.45" customHeight="1" thickBot="1">
      <c r="C17" s="2"/>
      <c r="D17" s="1"/>
      <c r="E17" s="1"/>
      <c r="F17" s="1"/>
      <c r="G17" s="1"/>
      <c r="H17" s="2"/>
      <c r="I17" s="2"/>
      <c r="J17" s="2"/>
      <c r="K17" s="2"/>
      <c r="L17" s="2"/>
    </row>
    <row r="18" spans="2:13" ht="27" customHeight="1" thickBot="1">
      <c r="B18" s="275" t="s">
        <v>27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7"/>
    </row>
    <row r="19" spans="2:13" ht="51.75" customHeight="1" thickBot="1">
      <c r="B19" s="278" t="s">
        <v>94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38"/>
    </row>
    <row r="20" spans="2:13" ht="14.45" customHeight="1" thickBot="1"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3" ht="27" customHeight="1">
      <c r="B21" s="280" t="s">
        <v>72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2"/>
    </row>
    <row r="22" spans="2:13" ht="48.6" customHeight="1">
      <c r="B22" s="46"/>
      <c r="C22" s="60" t="s">
        <v>71</v>
      </c>
      <c r="D22" s="283" t="s">
        <v>110</v>
      </c>
      <c r="E22" s="284"/>
      <c r="F22" s="284"/>
      <c r="G22" s="285" t="s">
        <v>5</v>
      </c>
      <c r="H22" s="284"/>
      <c r="I22" s="284"/>
      <c r="J22" s="284"/>
      <c r="K22" s="284"/>
      <c r="L22" s="286"/>
    </row>
    <row r="23" spans="2:13" ht="27" customHeight="1">
      <c r="B23" s="44">
        <v>1</v>
      </c>
      <c r="C23" s="62" t="s">
        <v>99</v>
      </c>
      <c r="D23" s="272" t="s">
        <v>108</v>
      </c>
      <c r="E23" s="272"/>
      <c r="F23" s="272"/>
      <c r="G23" s="273" t="s">
        <v>109</v>
      </c>
      <c r="H23" s="273"/>
      <c r="I23" s="273"/>
      <c r="J23" s="273"/>
      <c r="K23" s="273"/>
      <c r="L23" s="274"/>
      <c r="M23" s="7"/>
    </row>
    <row r="24" spans="2:13" ht="27" customHeight="1">
      <c r="B24" s="44">
        <v>2</v>
      </c>
      <c r="C24" s="62"/>
      <c r="D24" s="287" t="s">
        <v>95</v>
      </c>
      <c r="E24" s="287"/>
      <c r="F24" s="287"/>
      <c r="G24" s="288" t="s">
        <v>96</v>
      </c>
      <c r="H24" s="288"/>
      <c r="I24" s="288"/>
      <c r="J24" s="288"/>
      <c r="K24" s="288"/>
      <c r="L24" s="289"/>
    </row>
    <row r="25" spans="2:13" ht="27" customHeight="1">
      <c r="B25" s="44">
        <v>3</v>
      </c>
      <c r="C25" s="62"/>
      <c r="D25" s="287"/>
      <c r="E25" s="287"/>
      <c r="F25" s="287"/>
      <c r="G25" s="288"/>
      <c r="H25" s="288"/>
      <c r="I25" s="288"/>
      <c r="J25" s="288"/>
      <c r="K25" s="288"/>
      <c r="L25" s="289"/>
    </row>
    <row r="26" spans="2:13" ht="27" customHeight="1">
      <c r="B26" s="44">
        <v>4</v>
      </c>
      <c r="C26" s="62"/>
      <c r="D26" s="287"/>
      <c r="E26" s="287"/>
      <c r="F26" s="287"/>
      <c r="G26" s="288"/>
      <c r="H26" s="288"/>
      <c r="I26" s="288"/>
      <c r="J26" s="288"/>
      <c r="K26" s="288"/>
      <c r="L26" s="289"/>
    </row>
    <row r="27" spans="2:13" ht="33" customHeight="1">
      <c r="B27" s="44">
        <v>5</v>
      </c>
      <c r="C27" s="62"/>
      <c r="D27" s="287"/>
      <c r="E27" s="287"/>
      <c r="F27" s="287"/>
      <c r="G27" s="64"/>
      <c r="H27" s="288"/>
      <c r="I27" s="288"/>
      <c r="J27" s="288"/>
      <c r="K27" s="288"/>
      <c r="L27" s="289"/>
    </row>
    <row r="28" spans="2:13" ht="33" customHeight="1">
      <c r="B28" s="44">
        <v>6</v>
      </c>
      <c r="C28" s="62"/>
      <c r="D28" s="290"/>
      <c r="E28" s="290"/>
      <c r="F28" s="290"/>
      <c r="G28" s="288"/>
      <c r="H28" s="288"/>
      <c r="I28" s="288"/>
      <c r="J28" s="288"/>
      <c r="K28" s="288"/>
      <c r="L28" s="289"/>
    </row>
    <row r="29" spans="2:13" ht="33" customHeight="1">
      <c r="B29" s="44">
        <v>7</v>
      </c>
      <c r="C29" s="62"/>
      <c r="D29" s="290"/>
      <c r="E29" s="290"/>
      <c r="F29" s="290"/>
      <c r="G29" s="288"/>
      <c r="H29" s="288"/>
      <c r="I29" s="288"/>
      <c r="J29" s="288"/>
      <c r="K29" s="288"/>
      <c r="L29" s="289"/>
    </row>
    <row r="30" spans="2:13" ht="33" customHeight="1" thickBot="1">
      <c r="B30" s="45">
        <v>8</v>
      </c>
      <c r="C30" s="63"/>
      <c r="D30" s="291"/>
      <c r="E30" s="291"/>
      <c r="F30" s="291"/>
      <c r="G30" s="65"/>
      <c r="H30" s="292"/>
      <c r="I30" s="292"/>
      <c r="J30" s="292"/>
      <c r="K30" s="292"/>
      <c r="L30" s="293"/>
    </row>
    <row r="31" spans="2:13" ht="33" customHeight="1">
      <c r="C31" s="294" t="str">
        <f>IF(COUNTA(C23:C30)=0,"↑コレスポンディング・オーサーに'*'をつけてください。Put '*' for the corresponding author.","")</f>
        <v/>
      </c>
      <c r="D31" s="294"/>
      <c r="E31" s="294"/>
      <c r="F31" s="294"/>
      <c r="G31" s="294"/>
      <c r="H31" s="294"/>
      <c r="I31" s="294"/>
      <c r="J31" s="294"/>
      <c r="K31" s="294"/>
      <c r="L31" s="294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47" t="s">
        <v>28</v>
      </c>
      <c r="C33" s="49"/>
      <c r="D33" s="295"/>
      <c r="E33" s="22"/>
      <c r="F33" s="9"/>
      <c r="G33" s="297" t="s">
        <v>67</v>
      </c>
      <c r="H33" s="298"/>
      <c r="I33" s="298"/>
      <c r="J33" s="298"/>
      <c r="K33" s="301">
        <v>4</v>
      </c>
      <c r="L33" s="24" t="s">
        <v>63</v>
      </c>
      <c r="P33" s="59" t="b">
        <v>1</v>
      </c>
    </row>
    <row r="34" spans="2:18" ht="14.25" thickBot="1">
      <c r="B34" s="50" t="s">
        <v>8</v>
      </c>
      <c r="C34" s="52"/>
      <c r="D34" s="296"/>
      <c r="E34" s="23"/>
      <c r="F34" s="9"/>
      <c r="G34" s="299"/>
      <c r="H34" s="300"/>
      <c r="I34" s="300"/>
      <c r="J34" s="300"/>
      <c r="K34" s="302"/>
      <c r="L34" s="25" t="s">
        <v>64</v>
      </c>
      <c r="P34" s="59" t="b">
        <v>0</v>
      </c>
    </row>
    <row r="35" spans="2:18" ht="14.25" customHeight="1">
      <c r="B35" s="20" t="str">
        <f>IF(AND(P34=FALSE,P33=FALSE),"↑使用する言語を選んでください。
Choose the language you use at presentation","")</f>
        <v/>
      </c>
      <c r="D35" s="21"/>
      <c r="E35" s="21"/>
      <c r="F35" s="1"/>
      <c r="G35" s="1"/>
      <c r="H35" s="1"/>
      <c r="I35" s="1"/>
      <c r="J35" s="1"/>
      <c r="K35" s="1"/>
      <c r="L35" s="1"/>
    </row>
    <row r="36" spans="2:18" ht="14.45" customHeight="1" thickBot="1"/>
    <row r="37" spans="2:18">
      <c r="B37" s="47" t="s">
        <v>120</v>
      </c>
      <c r="C37" s="48"/>
      <c r="D37" s="48"/>
      <c r="E37" s="48"/>
      <c r="F37" s="53"/>
      <c r="G37" s="54"/>
      <c r="H37" s="26"/>
      <c r="I37" s="28" t="b">
        <v>0</v>
      </c>
      <c r="J37" s="26"/>
      <c r="K37" s="26"/>
      <c r="L37" s="22"/>
      <c r="M37" s="12"/>
      <c r="P37" s="59" t="b">
        <v>1</v>
      </c>
    </row>
    <row r="38" spans="2:18" ht="13.5" customHeight="1" thickBot="1">
      <c r="B38" s="50" t="s">
        <v>9</v>
      </c>
      <c r="C38" s="51"/>
      <c r="D38" s="51"/>
      <c r="E38" s="51"/>
      <c r="F38" s="55"/>
      <c r="G38" s="56"/>
      <c r="H38" s="27"/>
      <c r="I38" s="29" t="b">
        <v>0</v>
      </c>
      <c r="J38" s="27"/>
      <c r="K38" s="30"/>
      <c r="L38" s="31"/>
      <c r="M38" s="12"/>
      <c r="P38" s="59" t="b">
        <v>0</v>
      </c>
    </row>
    <row r="39" spans="2:18" ht="14.45" customHeight="1" thickBot="1"/>
    <row r="40" spans="2:18" ht="13.7" customHeight="1" thickBot="1">
      <c r="B40" s="303" t="s">
        <v>121</v>
      </c>
      <c r="C40" s="304"/>
      <c r="D40" s="37" t="s">
        <v>69</v>
      </c>
      <c r="E40" s="37"/>
      <c r="F40" s="37"/>
      <c r="G40" s="37"/>
      <c r="H40" s="37"/>
      <c r="I40" s="37"/>
      <c r="J40" s="37"/>
      <c r="K40" s="37"/>
      <c r="L40" s="38"/>
    </row>
    <row r="41" spans="2:18">
      <c r="B41" s="305"/>
      <c r="C41" s="306"/>
      <c r="D41" s="11" t="b">
        <v>0</v>
      </c>
      <c r="E41" s="3" t="s">
        <v>10</v>
      </c>
      <c r="F41" s="2"/>
      <c r="G41" s="2"/>
      <c r="H41" s="2"/>
      <c r="I41" s="2"/>
      <c r="J41" s="8" t="str">
        <f>IF(AND(P42=TRUE, ISBLANK(K42)=TRUE), "国名を記入してください Input the country name", "")</f>
        <v/>
      </c>
      <c r="K41" s="2"/>
      <c r="L41" s="34"/>
      <c r="P41" s="59" t="b">
        <v>1</v>
      </c>
      <c r="Q41" s="58" t="s">
        <v>56</v>
      </c>
      <c r="R41" s="58">
        <f t="shared" ref="R41:R43" si="0">IF(P41=TRUE, 1, 0)</f>
        <v>1</v>
      </c>
    </row>
    <row r="42" spans="2:18">
      <c r="B42" s="305"/>
      <c r="C42" s="306"/>
      <c r="D42" s="11" t="b">
        <v>0</v>
      </c>
      <c r="E42" s="3" t="s">
        <v>11</v>
      </c>
      <c r="F42" s="2"/>
      <c r="G42" s="4" t="s">
        <v>12</v>
      </c>
      <c r="H42" s="2"/>
      <c r="I42" s="2"/>
      <c r="J42" s="5"/>
      <c r="K42" s="309"/>
      <c r="L42" s="310"/>
      <c r="P42" s="59" t="b">
        <v>0</v>
      </c>
      <c r="Q42" s="58" t="s">
        <v>57</v>
      </c>
      <c r="R42" s="58">
        <f t="shared" si="0"/>
        <v>0</v>
      </c>
    </row>
    <row r="43" spans="2:18">
      <c r="B43" s="305"/>
      <c r="C43" s="306"/>
      <c r="D43" s="11" t="b">
        <v>0</v>
      </c>
      <c r="E43" s="3" t="s">
        <v>55</v>
      </c>
      <c r="F43" s="2"/>
      <c r="G43" s="4" t="s">
        <v>13</v>
      </c>
      <c r="H43" s="2"/>
      <c r="I43" s="2"/>
      <c r="J43" s="5"/>
      <c r="K43" s="309"/>
      <c r="L43" s="310"/>
      <c r="P43" s="59" t="b">
        <v>0</v>
      </c>
      <c r="Q43" s="58" t="s">
        <v>58</v>
      </c>
      <c r="R43" s="58">
        <f t="shared" si="0"/>
        <v>0</v>
      </c>
    </row>
    <row r="44" spans="2:18" ht="14.25" thickBot="1">
      <c r="B44" s="305"/>
      <c r="C44" s="306"/>
      <c r="D44" s="311" t="str">
        <f>IF(R44&gt;=2, "↑どれか「一つ」を選んでください。Choose'one'", "")</f>
        <v/>
      </c>
      <c r="E44" s="311"/>
      <c r="F44" s="311"/>
      <c r="G44" s="311"/>
      <c r="H44" s="2"/>
      <c r="I44" s="2"/>
      <c r="J44" s="8" t="str">
        <f>IF(AND(P43=TRUE, ISBLANK(K43)=TRUE), "国・地域名を記入してください Input the area/country name", "")</f>
        <v/>
      </c>
      <c r="K44" s="2"/>
      <c r="L44" s="34"/>
      <c r="R44" s="58">
        <f>SUM(R41:R43)</f>
        <v>1</v>
      </c>
    </row>
    <row r="45" spans="2:18" ht="14.25" thickBot="1">
      <c r="B45" s="305"/>
      <c r="C45" s="306"/>
      <c r="D45" s="37" t="s">
        <v>74</v>
      </c>
      <c r="E45" s="37"/>
      <c r="F45" s="37"/>
      <c r="G45" s="37"/>
      <c r="H45" s="37"/>
      <c r="I45" s="37"/>
      <c r="J45" s="37"/>
      <c r="K45" s="37"/>
      <c r="L45" s="38"/>
    </row>
    <row r="46" spans="2:18">
      <c r="B46" s="305"/>
      <c r="C46" s="306"/>
      <c r="D46" s="11" t="b">
        <v>0</v>
      </c>
      <c r="E46" s="5" t="s">
        <v>14</v>
      </c>
      <c r="F46" s="2"/>
      <c r="G46" s="311"/>
      <c r="H46" s="311"/>
      <c r="I46" s="311"/>
      <c r="J46" s="311"/>
      <c r="K46" s="311"/>
      <c r="L46" s="312"/>
      <c r="P46" s="59" t="b">
        <v>1</v>
      </c>
      <c r="Q46" s="58" t="s">
        <v>59</v>
      </c>
      <c r="R46" s="58">
        <f>IF(P46=TRUE, 1, 0)</f>
        <v>1</v>
      </c>
    </row>
    <row r="47" spans="2:18">
      <c r="B47" s="305"/>
      <c r="C47" s="306"/>
      <c r="D47" s="11" t="b">
        <v>0</v>
      </c>
      <c r="E47" s="3" t="s">
        <v>73</v>
      </c>
      <c r="F47" s="2"/>
      <c r="G47" s="311"/>
      <c r="H47" s="311"/>
      <c r="I47" s="311"/>
      <c r="J47" s="311"/>
      <c r="K47" s="311"/>
      <c r="L47" s="312"/>
      <c r="P47" s="59" t="b">
        <v>1</v>
      </c>
      <c r="Q47" s="58" t="s">
        <v>60</v>
      </c>
      <c r="R47" s="58">
        <f t="shared" ref="R47:R49" si="1">IF(P47=TRUE, 1, 0)</f>
        <v>1</v>
      </c>
    </row>
    <row r="48" spans="2:18">
      <c r="B48" s="305"/>
      <c r="C48" s="306"/>
      <c r="D48" s="11" t="b">
        <v>0</v>
      </c>
      <c r="E48" s="3" t="s">
        <v>15</v>
      </c>
      <c r="F48" s="2"/>
      <c r="G48" s="311"/>
      <c r="H48" s="311"/>
      <c r="I48" s="311"/>
      <c r="J48" s="311"/>
      <c r="K48" s="311"/>
      <c r="L48" s="312"/>
      <c r="P48" s="59" t="b">
        <v>0</v>
      </c>
      <c r="Q48" s="58" t="s">
        <v>61</v>
      </c>
      <c r="R48" s="58">
        <f t="shared" si="1"/>
        <v>0</v>
      </c>
    </row>
    <row r="49" spans="2:18">
      <c r="B49" s="305"/>
      <c r="C49" s="306"/>
      <c r="D49" s="11" t="b">
        <v>0</v>
      </c>
      <c r="E49" s="3" t="s">
        <v>16</v>
      </c>
      <c r="F49" s="2"/>
      <c r="G49" s="311"/>
      <c r="H49" s="311"/>
      <c r="I49" s="311"/>
      <c r="J49" s="311"/>
      <c r="K49" s="311"/>
      <c r="L49" s="312"/>
      <c r="P49" s="59" t="b">
        <v>1</v>
      </c>
      <c r="Q49" s="58" t="s">
        <v>62</v>
      </c>
      <c r="R49" s="58">
        <f t="shared" si="1"/>
        <v>1</v>
      </c>
    </row>
    <row r="50" spans="2:18" ht="14.25" thickBot="1">
      <c r="B50" s="305"/>
      <c r="C50" s="306"/>
      <c r="D50" s="2"/>
      <c r="E50" s="6"/>
      <c r="F50" s="2"/>
      <c r="G50" s="2"/>
      <c r="H50" s="2"/>
      <c r="I50" s="2"/>
      <c r="J50" s="2"/>
      <c r="K50" s="2"/>
      <c r="L50" s="34"/>
      <c r="R50" s="58">
        <f>SUM(R46:R49)</f>
        <v>3</v>
      </c>
    </row>
    <row r="51" spans="2:18">
      <c r="B51" s="305"/>
      <c r="C51" s="306"/>
      <c r="D51" s="32" t="s">
        <v>66</v>
      </c>
      <c r="E51" s="39"/>
      <c r="F51" s="32"/>
      <c r="G51" s="32"/>
      <c r="H51" s="32"/>
      <c r="I51" s="32"/>
      <c r="J51" s="32"/>
      <c r="K51" s="32"/>
      <c r="L51" s="33"/>
    </row>
    <row r="52" spans="2:18" ht="29.45" customHeight="1" thickBot="1">
      <c r="B52" s="305"/>
      <c r="C52" s="306"/>
      <c r="D52" s="57"/>
      <c r="E52" s="313" t="s">
        <v>43</v>
      </c>
      <c r="F52" s="313"/>
      <c r="G52" s="313"/>
      <c r="H52" s="313"/>
      <c r="I52" s="313"/>
      <c r="J52" s="313"/>
      <c r="K52" s="313"/>
      <c r="L52" s="314"/>
    </row>
    <row r="53" spans="2:18" ht="14.25" thickBot="1">
      <c r="B53" s="305"/>
      <c r="C53" s="306"/>
      <c r="D53" s="14"/>
      <c r="E53" s="3" t="s">
        <v>17</v>
      </c>
      <c r="F53" s="2"/>
      <c r="G53" s="2"/>
      <c r="H53" s="2"/>
      <c r="I53" s="2"/>
      <c r="J53" s="2"/>
      <c r="K53" s="2"/>
      <c r="L53" s="34"/>
      <c r="P53" s="59">
        <f>D53</f>
        <v>0</v>
      </c>
      <c r="Q53" s="58" t="s">
        <v>44</v>
      </c>
    </row>
    <row r="54" spans="2:18" ht="13.7" customHeight="1" thickBot="1">
      <c r="B54" s="305"/>
      <c r="C54" s="306"/>
      <c r="D54" s="13">
        <v>1</v>
      </c>
      <c r="E54" s="3" t="s">
        <v>18</v>
      </c>
      <c r="F54" s="2"/>
      <c r="G54" s="2"/>
      <c r="H54" s="2"/>
      <c r="I54" s="2"/>
      <c r="J54" s="2"/>
      <c r="K54" s="2"/>
      <c r="L54" s="34"/>
      <c r="P54" s="59">
        <f t="shared" ref="P54:P62" si="2">D54</f>
        <v>1</v>
      </c>
      <c r="Q54" s="58" t="s">
        <v>45</v>
      </c>
    </row>
    <row r="55" spans="2:18" ht="14.25" thickBot="1">
      <c r="B55" s="305"/>
      <c r="C55" s="306"/>
      <c r="D55" s="13"/>
      <c r="E55" s="3" t="s">
        <v>19</v>
      </c>
      <c r="F55" s="2"/>
      <c r="G55" s="2"/>
      <c r="H55" s="2"/>
      <c r="I55" s="2"/>
      <c r="J55" s="2"/>
      <c r="K55" s="2"/>
      <c r="L55" s="34"/>
      <c r="P55" s="59">
        <f t="shared" si="2"/>
        <v>0</v>
      </c>
      <c r="Q55" s="58" t="s">
        <v>46</v>
      </c>
    </row>
    <row r="56" spans="2:18" ht="14.25" thickBot="1">
      <c r="B56" s="305"/>
      <c r="C56" s="306"/>
      <c r="D56" s="13"/>
      <c r="E56" s="3" t="s">
        <v>20</v>
      </c>
      <c r="F56" s="2"/>
      <c r="G56" s="2"/>
      <c r="H56" s="2"/>
      <c r="I56" s="2"/>
      <c r="J56" s="2"/>
      <c r="K56" s="2"/>
      <c r="L56" s="34"/>
      <c r="P56" s="59">
        <f t="shared" si="2"/>
        <v>0</v>
      </c>
      <c r="Q56" s="58" t="s">
        <v>47</v>
      </c>
    </row>
    <row r="57" spans="2:18" ht="14.25" thickBot="1">
      <c r="B57" s="305"/>
      <c r="C57" s="306"/>
      <c r="D57" s="13"/>
      <c r="E57" s="3" t="s">
        <v>21</v>
      </c>
      <c r="F57" s="2"/>
      <c r="G57" s="2"/>
      <c r="H57" s="2"/>
      <c r="I57" s="2"/>
      <c r="J57" s="2"/>
      <c r="K57" s="2"/>
      <c r="L57" s="34"/>
      <c r="P57" s="59">
        <f t="shared" si="2"/>
        <v>0</v>
      </c>
      <c r="Q57" s="58" t="s">
        <v>48</v>
      </c>
    </row>
    <row r="58" spans="2:18" ht="14.25" thickBot="1">
      <c r="B58" s="305"/>
      <c r="C58" s="306"/>
      <c r="D58" s="13"/>
      <c r="E58" s="3" t="s">
        <v>22</v>
      </c>
      <c r="F58" s="2"/>
      <c r="G58" s="2"/>
      <c r="H58" s="2"/>
      <c r="I58" s="2"/>
      <c r="J58" s="2"/>
      <c r="K58" s="2"/>
      <c r="L58" s="34"/>
      <c r="P58" s="59">
        <f t="shared" si="2"/>
        <v>0</v>
      </c>
      <c r="Q58" s="58" t="s">
        <v>49</v>
      </c>
    </row>
    <row r="59" spans="2:18" ht="14.25" thickBot="1">
      <c r="B59" s="305"/>
      <c r="C59" s="306"/>
      <c r="D59" s="13"/>
      <c r="E59" s="3" t="s">
        <v>23</v>
      </c>
      <c r="F59" s="2"/>
      <c r="G59" s="2"/>
      <c r="H59" s="2"/>
      <c r="I59" s="2"/>
      <c r="J59" s="2"/>
      <c r="K59" s="2"/>
      <c r="L59" s="34"/>
      <c r="P59" s="59">
        <f t="shared" si="2"/>
        <v>0</v>
      </c>
      <c r="Q59" s="58" t="s">
        <v>50</v>
      </c>
    </row>
    <row r="60" spans="2:18" ht="14.25" thickBot="1">
      <c r="B60" s="305"/>
      <c r="C60" s="306"/>
      <c r="D60" s="13"/>
      <c r="E60" s="3" t="s">
        <v>24</v>
      </c>
      <c r="F60" s="2"/>
      <c r="G60" s="2"/>
      <c r="H60" s="2"/>
      <c r="I60" s="2"/>
      <c r="J60" s="2"/>
      <c r="K60" s="2"/>
      <c r="L60" s="34"/>
      <c r="P60" s="59">
        <f t="shared" si="2"/>
        <v>0</v>
      </c>
      <c r="Q60" s="58" t="s">
        <v>51</v>
      </c>
    </row>
    <row r="61" spans="2:18" ht="14.25" thickBot="1">
      <c r="B61" s="305"/>
      <c r="C61" s="306"/>
      <c r="D61" s="13"/>
      <c r="E61" s="3" t="s">
        <v>25</v>
      </c>
      <c r="F61" s="2"/>
      <c r="G61" s="2"/>
      <c r="H61" s="2"/>
      <c r="I61" s="2"/>
      <c r="J61" s="2"/>
      <c r="K61" s="2"/>
      <c r="L61" s="34"/>
      <c r="P61" s="59">
        <f t="shared" si="2"/>
        <v>0</v>
      </c>
      <c r="Q61" s="58" t="s">
        <v>52</v>
      </c>
    </row>
    <row r="62" spans="2:18" ht="14.25" thickBot="1">
      <c r="B62" s="307"/>
      <c r="C62" s="308"/>
      <c r="D62" s="36">
        <v>2</v>
      </c>
      <c r="E62" s="35" t="s">
        <v>26</v>
      </c>
      <c r="F62" s="27"/>
      <c r="G62" s="27"/>
      <c r="H62" s="27"/>
      <c r="I62" s="27"/>
      <c r="J62" s="27"/>
      <c r="K62" s="27"/>
      <c r="L62" s="23"/>
      <c r="P62" s="59">
        <f t="shared" si="2"/>
        <v>2</v>
      </c>
      <c r="Q62" s="58" t="s">
        <v>53</v>
      </c>
    </row>
  </sheetData>
  <sheetProtection selectLockedCells="1" selectUnlockedCells="1"/>
  <mergeCells count="58">
    <mergeCell ref="B40:C62"/>
    <mergeCell ref="K42:L42"/>
    <mergeCell ref="K43:L43"/>
    <mergeCell ref="D44:G44"/>
    <mergeCell ref="G46:L49"/>
    <mergeCell ref="E52:L52"/>
    <mergeCell ref="D30:F30"/>
    <mergeCell ref="H30:L30"/>
    <mergeCell ref="C31:L31"/>
    <mergeCell ref="D33:D34"/>
    <mergeCell ref="G33:J34"/>
    <mergeCell ref="K33:K34"/>
    <mergeCell ref="D27:F27"/>
    <mergeCell ref="H27:L27"/>
    <mergeCell ref="D28:F28"/>
    <mergeCell ref="G28:L28"/>
    <mergeCell ref="D29:F29"/>
    <mergeCell ref="G29:L29"/>
    <mergeCell ref="D24:F24"/>
    <mergeCell ref="G24:L24"/>
    <mergeCell ref="D25:F25"/>
    <mergeCell ref="G25:L25"/>
    <mergeCell ref="D26:F26"/>
    <mergeCell ref="G26:L26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B13:L13"/>
    <mergeCell ref="B14:C15"/>
    <mergeCell ref="D14:E15"/>
    <mergeCell ref="F14:G14"/>
    <mergeCell ref="H14:L14"/>
    <mergeCell ref="B10:C10"/>
    <mergeCell ref="D10:E10"/>
    <mergeCell ref="F10:G10"/>
    <mergeCell ref="H10:L10"/>
    <mergeCell ref="B12:L12"/>
    <mergeCell ref="B8:C9"/>
    <mergeCell ref="D8:E9"/>
    <mergeCell ref="F8:G8"/>
    <mergeCell ref="H8:L8"/>
    <mergeCell ref="N8:O9"/>
    <mergeCell ref="F9:G9"/>
    <mergeCell ref="B1:L2"/>
    <mergeCell ref="K3:L3"/>
    <mergeCell ref="K4:L4"/>
    <mergeCell ref="C5:L5"/>
    <mergeCell ref="B7:L7"/>
  </mergeCells>
  <phoneticPr fontId="1"/>
  <conditionalFormatting sqref="D14 H14 L15 H16:L16 D16:E16">
    <cfRule type="expression" dxfId="7" priority="4">
      <formula>$P$13=TRUE</formula>
    </cfRule>
  </conditionalFormatting>
  <conditionalFormatting sqref="J15">
    <cfRule type="expression" dxfId="6" priority="3">
      <formula>$P$13=TRUE</formula>
    </cfRule>
  </conditionalFormatting>
  <conditionalFormatting sqref="K43:L43">
    <cfRule type="expression" dxfId="5" priority="2">
      <formula>$P$43=TRUE</formula>
    </cfRule>
  </conditionalFormatting>
  <conditionalFormatting sqref="K42:L42">
    <cfRule type="expression" dxfId="4" priority="1">
      <formula>$P$42=TRUE</formula>
    </cfRule>
  </conditionalFormatting>
  <dataValidations count="3">
    <dataValidation type="list" allowBlank="1" showInputMessage="1" showErrorMessage="1" sqref="H8:L8 H14:L14">
      <formula1>$P$6:$P$10</formula1>
    </dataValidation>
    <dataValidation type="custom" errorStyle="information" allowBlank="1" showInputMessage="1" error="国名を記入してください_x000a_Describe the country name" sqref="P42">
      <formula1>P42=TRUE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62"/>
  <sheetViews>
    <sheetView showGridLines="0" zoomScale="85" zoomScaleNormal="85" zoomScaleSheetLayoutView="115" workbookViewId="0">
      <selection activeCell="B1" sqref="B1:L2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34.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222" t="s">
        <v>124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2:17" ht="13.7" customHeight="1" thickBot="1"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2:17" ht="14.25" thickBot="1">
      <c r="F3" s="66" t="s">
        <v>90</v>
      </c>
      <c r="G3" s="67"/>
      <c r="H3" s="68"/>
      <c r="J3" t="str">
        <f>IF(COUNTA(H3)=0, "", "仮会場番号")</f>
        <v/>
      </c>
      <c r="K3" s="237"/>
      <c r="L3" s="238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7" t="str">
        <f>IF(ISBLANK(D8)=TRUE, " ",  CONCATENATE("この申請票のファイル名を K_031", J9,L9, "(", D8, ")_a　としてください"))</f>
        <v>この申請票のファイル名を K_031222333(Ueo Aiue)_a　としてください</v>
      </c>
      <c r="J4" s="66" t="str">
        <f>IF(COUNTA(H3)=0, "", "座長")</f>
        <v/>
      </c>
      <c r="K4" s="237"/>
      <c r="L4" s="238"/>
      <c r="M4" s="40"/>
    </row>
    <row r="5" spans="2:17" ht="16.350000000000001" customHeight="1">
      <c r="C5" s="239" t="str">
        <f>IF(ISBLANK(D8)=TRUE,"",CONCATENATE("Name this application form file as 'K_031",J9,L9,"(",D8,")_a'　"))</f>
        <v>Name this application form file as 'K_031222333(Ueo Aiue)_a'　</v>
      </c>
      <c r="D5" s="239"/>
      <c r="E5" s="239"/>
      <c r="F5" s="239"/>
      <c r="G5" s="239"/>
      <c r="H5" s="239"/>
      <c r="I5" s="239"/>
      <c r="J5" s="239"/>
      <c r="K5" s="239"/>
      <c r="L5" s="239"/>
    </row>
    <row r="6" spans="2:17" ht="14.25" thickBot="1">
      <c r="L6" s="61"/>
    </row>
    <row r="7" spans="2:17" ht="31.35" customHeight="1" thickBot="1">
      <c r="B7" s="171" t="s">
        <v>122</v>
      </c>
      <c r="C7" s="172"/>
      <c r="D7" s="172"/>
      <c r="E7" s="172"/>
      <c r="F7" s="172"/>
      <c r="G7" s="172"/>
      <c r="H7" s="172"/>
      <c r="I7" s="172"/>
      <c r="J7" s="172"/>
      <c r="K7" s="172"/>
      <c r="L7" s="173"/>
      <c r="O7" s="59"/>
      <c r="P7" s="59" t="s">
        <v>78</v>
      </c>
    </row>
    <row r="8" spans="2:17" ht="16.7" customHeight="1" thickBot="1">
      <c r="B8" s="240" t="s">
        <v>4</v>
      </c>
      <c r="C8" s="241"/>
      <c r="D8" s="244" t="s">
        <v>104</v>
      </c>
      <c r="E8" s="245"/>
      <c r="F8" s="248" t="s">
        <v>89</v>
      </c>
      <c r="G8" s="249"/>
      <c r="H8" s="250" t="s">
        <v>76</v>
      </c>
      <c r="I8" s="251"/>
      <c r="J8" s="251"/>
      <c r="K8" s="251"/>
      <c r="L8" s="252"/>
      <c r="N8" s="144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144"/>
      <c r="P8" s="59" t="s">
        <v>75</v>
      </c>
    </row>
    <row r="9" spans="2:17" ht="30" customHeight="1" thickBot="1">
      <c r="B9" s="242"/>
      <c r="C9" s="243"/>
      <c r="D9" s="246"/>
      <c r="E9" s="247"/>
      <c r="F9" s="253" t="s">
        <v>6</v>
      </c>
      <c r="G9" s="254"/>
      <c r="H9" s="15" t="s">
        <v>1</v>
      </c>
      <c r="I9" s="16" t="s">
        <v>2</v>
      </c>
      <c r="J9" s="17">
        <v>222</v>
      </c>
      <c r="K9" s="18" t="s">
        <v>3</v>
      </c>
      <c r="L9" s="19">
        <v>333</v>
      </c>
      <c r="N9" s="144"/>
      <c r="O9" s="144"/>
      <c r="P9" s="59" t="s">
        <v>76</v>
      </c>
    </row>
    <row r="10" spans="2:17" ht="46.35" customHeight="1" thickBot="1">
      <c r="B10" s="253" t="s">
        <v>5</v>
      </c>
      <c r="C10" s="254"/>
      <c r="D10" s="255" t="s">
        <v>97</v>
      </c>
      <c r="E10" s="255"/>
      <c r="F10" s="256" t="s">
        <v>7</v>
      </c>
      <c r="G10" s="257"/>
      <c r="H10" s="258" t="s">
        <v>98</v>
      </c>
      <c r="I10" s="259"/>
      <c r="J10" s="259"/>
      <c r="K10" s="259"/>
      <c r="L10" s="260"/>
      <c r="O10" s="59"/>
      <c r="P10" s="59" t="s">
        <v>77</v>
      </c>
    </row>
    <row r="11" spans="2:17" ht="14.45" customHeight="1" thickBot="1">
      <c r="D11" s="42"/>
      <c r="E11" s="42"/>
      <c r="F11" s="42"/>
      <c r="G11" s="42"/>
      <c r="H11" s="2"/>
    </row>
    <row r="12" spans="2:17" ht="31.35" customHeight="1" thickBot="1">
      <c r="B12" s="171" t="s">
        <v>119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3"/>
    </row>
    <row r="13" spans="2:17" ht="27" customHeight="1" thickBot="1">
      <c r="B13" s="261"/>
      <c r="C13" s="262"/>
      <c r="D13" s="262"/>
      <c r="E13" s="262"/>
      <c r="F13" s="262"/>
      <c r="G13" s="262"/>
      <c r="H13" s="262"/>
      <c r="I13" s="262"/>
      <c r="J13" s="262"/>
      <c r="K13" s="262"/>
      <c r="L13" s="263"/>
      <c r="P13" s="59" t="b">
        <v>1</v>
      </c>
    </row>
    <row r="14" spans="2:17" ht="16.7" customHeight="1" thickBot="1">
      <c r="B14" s="248" t="s">
        <v>4</v>
      </c>
      <c r="C14" s="249"/>
      <c r="D14" s="264"/>
      <c r="E14" s="265"/>
      <c r="F14" s="268" t="s">
        <v>89</v>
      </c>
      <c r="G14" s="241"/>
      <c r="H14" s="269"/>
      <c r="I14" s="270"/>
      <c r="J14" s="270"/>
      <c r="K14" s="270"/>
      <c r="L14" s="271"/>
      <c r="N14" s="144" t="str">
        <f>IF(H14=P9,"学生会員は単年度資格です。2020年度に更新してください。
Student membership has a single year status. Please renew your status before the meeting.", "")</f>
        <v/>
      </c>
      <c r="O14" s="144"/>
    </row>
    <row r="15" spans="2:17" ht="30" customHeight="1" thickBot="1">
      <c r="B15" s="242"/>
      <c r="C15" s="243"/>
      <c r="D15" s="266"/>
      <c r="E15" s="267"/>
      <c r="F15" s="253" t="s">
        <v>6</v>
      </c>
      <c r="G15" s="254"/>
      <c r="H15" s="15" t="s">
        <v>1</v>
      </c>
      <c r="I15" s="16" t="s">
        <v>2</v>
      </c>
      <c r="J15" s="17"/>
      <c r="K15" s="18" t="s">
        <v>3</v>
      </c>
      <c r="L15" s="19"/>
      <c r="N15" s="144"/>
      <c r="O15" s="144"/>
    </row>
    <row r="16" spans="2:17" ht="46.35" customHeight="1" thickBot="1">
      <c r="B16" s="253" t="s">
        <v>5</v>
      </c>
      <c r="C16" s="254"/>
      <c r="D16" s="255"/>
      <c r="E16" s="255"/>
      <c r="F16" s="256" t="s">
        <v>7</v>
      </c>
      <c r="G16" s="257"/>
      <c r="H16" s="259"/>
      <c r="I16" s="259"/>
      <c r="J16" s="259"/>
      <c r="K16" s="259"/>
      <c r="L16" s="260"/>
    </row>
    <row r="17" spans="2:13" ht="14.45" customHeight="1" thickBot="1">
      <c r="C17" s="2"/>
      <c r="D17" s="1"/>
      <c r="E17" s="1"/>
      <c r="F17" s="1"/>
      <c r="G17" s="1"/>
      <c r="H17" s="2"/>
      <c r="I17" s="2"/>
      <c r="J17" s="2"/>
      <c r="K17" s="2"/>
      <c r="L17" s="2"/>
    </row>
    <row r="18" spans="2:13" ht="27" customHeight="1" thickBot="1">
      <c r="B18" s="275" t="s">
        <v>27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7"/>
    </row>
    <row r="19" spans="2:13" ht="51.75" customHeight="1" thickBot="1">
      <c r="B19" s="278" t="s">
        <v>100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38"/>
    </row>
    <row r="20" spans="2:13" ht="14.45" customHeight="1" thickBot="1"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3" ht="27" customHeight="1">
      <c r="B21" s="280" t="s">
        <v>72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2"/>
    </row>
    <row r="22" spans="2:13" ht="48.6" customHeight="1">
      <c r="B22" s="46"/>
      <c r="C22" s="60" t="s">
        <v>71</v>
      </c>
      <c r="D22" s="283" t="s">
        <v>110</v>
      </c>
      <c r="E22" s="284"/>
      <c r="F22" s="284"/>
      <c r="G22" s="285" t="s">
        <v>5</v>
      </c>
      <c r="H22" s="284"/>
      <c r="I22" s="284"/>
      <c r="J22" s="284"/>
      <c r="K22" s="284"/>
      <c r="L22" s="286"/>
    </row>
    <row r="23" spans="2:13" ht="27" customHeight="1">
      <c r="B23" s="44">
        <v>1</v>
      </c>
      <c r="C23" s="62" t="s">
        <v>101</v>
      </c>
      <c r="D23" s="272" t="s">
        <v>105</v>
      </c>
      <c r="E23" s="272"/>
      <c r="F23" s="272"/>
      <c r="G23" s="273" t="s">
        <v>106</v>
      </c>
      <c r="H23" s="273"/>
      <c r="I23" s="273"/>
      <c r="J23" s="273"/>
      <c r="K23" s="273"/>
      <c r="L23" s="274"/>
      <c r="M23" s="7"/>
    </row>
    <row r="24" spans="2:13" ht="27" customHeight="1">
      <c r="B24" s="44">
        <v>2</v>
      </c>
      <c r="C24" s="62"/>
      <c r="D24" s="287" t="s">
        <v>102</v>
      </c>
      <c r="E24" s="287"/>
      <c r="F24" s="287"/>
      <c r="G24" s="288" t="s">
        <v>103</v>
      </c>
      <c r="H24" s="288"/>
      <c r="I24" s="288"/>
      <c r="J24" s="288"/>
      <c r="K24" s="288"/>
      <c r="L24" s="289"/>
    </row>
    <row r="25" spans="2:13" ht="27" customHeight="1">
      <c r="B25" s="44">
        <v>3</v>
      </c>
      <c r="C25" s="62"/>
      <c r="D25" s="287"/>
      <c r="E25" s="287"/>
      <c r="F25" s="287"/>
      <c r="G25" s="288"/>
      <c r="H25" s="288"/>
      <c r="I25" s="288"/>
      <c r="J25" s="288"/>
      <c r="K25" s="288"/>
      <c r="L25" s="289"/>
    </row>
    <row r="26" spans="2:13" ht="27" customHeight="1">
      <c r="B26" s="44">
        <v>4</v>
      </c>
      <c r="C26" s="62"/>
      <c r="D26" s="287"/>
      <c r="E26" s="287"/>
      <c r="F26" s="287"/>
      <c r="G26" s="288"/>
      <c r="H26" s="288"/>
      <c r="I26" s="288"/>
      <c r="J26" s="288"/>
      <c r="K26" s="288"/>
      <c r="L26" s="289"/>
    </row>
    <row r="27" spans="2:13" ht="33" customHeight="1">
      <c r="B27" s="44">
        <v>5</v>
      </c>
      <c r="C27" s="62"/>
      <c r="D27" s="287"/>
      <c r="E27" s="287"/>
      <c r="F27" s="287"/>
      <c r="G27" s="64"/>
      <c r="H27" s="288"/>
      <c r="I27" s="288"/>
      <c r="J27" s="288"/>
      <c r="K27" s="288"/>
      <c r="L27" s="289"/>
    </row>
    <row r="28" spans="2:13" ht="33" customHeight="1">
      <c r="B28" s="44">
        <v>6</v>
      </c>
      <c r="C28" s="62"/>
      <c r="D28" s="290"/>
      <c r="E28" s="290"/>
      <c r="F28" s="290"/>
      <c r="G28" s="288"/>
      <c r="H28" s="288"/>
      <c r="I28" s="288"/>
      <c r="J28" s="288"/>
      <c r="K28" s="288"/>
      <c r="L28" s="289"/>
    </row>
    <row r="29" spans="2:13" ht="33" customHeight="1">
      <c r="B29" s="44">
        <v>7</v>
      </c>
      <c r="C29" s="62"/>
      <c r="D29" s="290"/>
      <c r="E29" s="290"/>
      <c r="F29" s="290"/>
      <c r="G29" s="288"/>
      <c r="H29" s="288"/>
      <c r="I29" s="288"/>
      <c r="J29" s="288"/>
      <c r="K29" s="288"/>
      <c r="L29" s="289"/>
    </row>
    <row r="30" spans="2:13" ht="33" customHeight="1" thickBot="1">
      <c r="B30" s="45">
        <v>8</v>
      </c>
      <c r="C30" s="63"/>
      <c r="D30" s="291"/>
      <c r="E30" s="291"/>
      <c r="F30" s="291"/>
      <c r="G30" s="65"/>
      <c r="H30" s="292"/>
      <c r="I30" s="292"/>
      <c r="J30" s="292"/>
      <c r="K30" s="292"/>
      <c r="L30" s="293"/>
    </row>
    <row r="31" spans="2:13" ht="33" customHeight="1">
      <c r="C31" s="294" t="str">
        <f>IF(COUNTA(C23:C30)=0,"↑コレスポンディング・オーサーに'*'をつけてください。Put '*' for the corresponding author.","")</f>
        <v/>
      </c>
      <c r="D31" s="294"/>
      <c r="E31" s="294"/>
      <c r="F31" s="294"/>
      <c r="G31" s="294"/>
      <c r="H31" s="294"/>
      <c r="I31" s="294"/>
      <c r="J31" s="294"/>
      <c r="K31" s="294"/>
      <c r="L31" s="294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47" t="s">
        <v>28</v>
      </c>
      <c r="C33" s="49"/>
      <c r="D33" s="295"/>
      <c r="E33" s="22"/>
      <c r="F33" s="9"/>
      <c r="G33" s="297" t="s">
        <v>67</v>
      </c>
      <c r="H33" s="298"/>
      <c r="I33" s="298"/>
      <c r="J33" s="298"/>
      <c r="K33" s="301">
        <v>4</v>
      </c>
      <c r="L33" s="24" t="s">
        <v>63</v>
      </c>
      <c r="P33" s="59" t="b">
        <v>0</v>
      </c>
    </row>
    <row r="34" spans="2:18" ht="14.25" thickBot="1">
      <c r="B34" s="50" t="s">
        <v>8</v>
      </c>
      <c r="C34" s="52"/>
      <c r="D34" s="296"/>
      <c r="E34" s="23"/>
      <c r="F34" s="9"/>
      <c r="G34" s="299"/>
      <c r="H34" s="300"/>
      <c r="I34" s="300"/>
      <c r="J34" s="300"/>
      <c r="K34" s="302"/>
      <c r="L34" s="25" t="s">
        <v>64</v>
      </c>
      <c r="P34" s="59" t="b">
        <v>1</v>
      </c>
    </row>
    <row r="35" spans="2:18" ht="14.25" customHeight="1">
      <c r="B35" s="20" t="str">
        <f>IF(AND(P34=FALSE,P33=FALSE),"↑使用する言語を選んでください。
Choose the language you use at presentation","")</f>
        <v/>
      </c>
      <c r="D35" s="21"/>
      <c r="E35" s="21"/>
      <c r="F35" s="1"/>
      <c r="G35" s="1"/>
      <c r="H35" s="1"/>
      <c r="I35" s="1"/>
      <c r="J35" s="1"/>
      <c r="K35" s="1"/>
      <c r="L35" s="1"/>
    </row>
    <row r="36" spans="2:18" ht="14.45" customHeight="1" thickBot="1"/>
    <row r="37" spans="2:18">
      <c r="B37" s="47" t="s">
        <v>120</v>
      </c>
      <c r="C37" s="48"/>
      <c r="D37" s="48"/>
      <c r="E37" s="48"/>
      <c r="F37" s="53"/>
      <c r="G37" s="54"/>
      <c r="H37" s="26"/>
      <c r="I37" s="28" t="b">
        <v>0</v>
      </c>
      <c r="J37" s="26"/>
      <c r="K37" s="26"/>
      <c r="L37" s="22"/>
      <c r="M37" s="12"/>
      <c r="P37" s="59" t="b">
        <v>1</v>
      </c>
    </row>
    <row r="38" spans="2:18" ht="13.5" customHeight="1" thickBot="1">
      <c r="B38" s="50" t="s">
        <v>9</v>
      </c>
      <c r="C38" s="51"/>
      <c r="D38" s="51"/>
      <c r="E38" s="51"/>
      <c r="F38" s="55"/>
      <c r="G38" s="56"/>
      <c r="H38" s="27"/>
      <c r="I38" s="29" t="b">
        <v>0</v>
      </c>
      <c r="J38" s="27"/>
      <c r="K38" s="30"/>
      <c r="L38" s="31"/>
      <c r="M38" s="12"/>
      <c r="P38" s="59" t="b">
        <v>0</v>
      </c>
    </row>
    <row r="39" spans="2:18" ht="14.45" customHeight="1" thickBot="1"/>
    <row r="40" spans="2:18" ht="13.7" customHeight="1" thickBot="1">
      <c r="B40" s="303" t="s">
        <v>121</v>
      </c>
      <c r="C40" s="304"/>
      <c r="D40" s="37" t="s">
        <v>69</v>
      </c>
      <c r="E40" s="37"/>
      <c r="F40" s="37"/>
      <c r="G40" s="37"/>
      <c r="H40" s="37"/>
      <c r="I40" s="37"/>
      <c r="J40" s="37"/>
      <c r="K40" s="37"/>
      <c r="L40" s="38"/>
    </row>
    <row r="41" spans="2:18">
      <c r="B41" s="305"/>
      <c r="C41" s="306"/>
      <c r="D41" s="11" t="b">
        <v>0</v>
      </c>
      <c r="E41" s="3" t="s">
        <v>10</v>
      </c>
      <c r="F41" s="2"/>
      <c r="G41" s="2"/>
      <c r="H41" s="2"/>
      <c r="I41" s="2"/>
      <c r="J41" s="8" t="str">
        <f>IF(AND(P42=TRUE, ISBLANK(K42)=TRUE), "国名を記入してください Input the country name", "")</f>
        <v/>
      </c>
      <c r="K41" s="2"/>
      <c r="L41" s="34"/>
      <c r="P41" s="59" t="b">
        <v>0</v>
      </c>
      <c r="Q41" s="58" t="s">
        <v>56</v>
      </c>
      <c r="R41" s="58">
        <f t="shared" ref="R41:R43" si="0">IF(P41=TRUE, 1, 0)</f>
        <v>0</v>
      </c>
    </row>
    <row r="42" spans="2:18">
      <c r="B42" s="305"/>
      <c r="C42" s="306"/>
      <c r="D42" s="11" t="b">
        <v>0</v>
      </c>
      <c r="E42" s="3" t="s">
        <v>11</v>
      </c>
      <c r="F42" s="2"/>
      <c r="G42" s="4" t="s">
        <v>12</v>
      </c>
      <c r="H42" s="2"/>
      <c r="I42" s="2"/>
      <c r="J42" s="5"/>
      <c r="K42" s="309"/>
      <c r="L42" s="310"/>
      <c r="P42" s="59" t="b">
        <v>0</v>
      </c>
      <c r="Q42" s="58" t="s">
        <v>57</v>
      </c>
      <c r="R42" s="58">
        <f t="shared" si="0"/>
        <v>0</v>
      </c>
    </row>
    <row r="43" spans="2:18">
      <c r="B43" s="305"/>
      <c r="C43" s="306"/>
      <c r="D43" s="11" t="b">
        <v>0</v>
      </c>
      <c r="E43" s="3" t="s">
        <v>55</v>
      </c>
      <c r="F43" s="2"/>
      <c r="G43" s="4" t="s">
        <v>13</v>
      </c>
      <c r="H43" s="2"/>
      <c r="I43" s="2"/>
      <c r="J43" s="5"/>
      <c r="K43" s="309" t="s">
        <v>111</v>
      </c>
      <c r="L43" s="310"/>
      <c r="P43" s="59" t="b">
        <v>1</v>
      </c>
      <c r="Q43" s="58" t="s">
        <v>58</v>
      </c>
      <c r="R43" s="58">
        <f t="shared" si="0"/>
        <v>1</v>
      </c>
    </row>
    <row r="44" spans="2:18" ht="14.25" thickBot="1">
      <c r="B44" s="305"/>
      <c r="C44" s="306"/>
      <c r="D44" s="311" t="str">
        <f>IF(R44&gt;=2, "↑どれか「一つ」を選んでください。Choose'one'", "")</f>
        <v/>
      </c>
      <c r="E44" s="311"/>
      <c r="F44" s="311"/>
      <c r="G44" s="311"/>
      <c r="H44" s="2"/>
      <c r="I44" s="2"/>
      <c r="J44" s="8" t="str">
        <f>IF(AND(P43=TRUE, ISBLANK(K43)=TRUE), "国・地域名を記入してください Input the area/country name", "")</f>
        <v/>
      </c>
      <c r="K44" s="2"/>
      <c r="L44" s="34"/>
      <c r="R44" s="58">
        <f>SUM(R41:R43)</f>
        <v>1</v>
      </c>
    </row>
    <row r="45" spans="2:18" ht="14.25" thickBot="1">
      <c r="B45" s="305"/>
      <c r="C45" s="306"/>
      <c r="D45" s="37" t="s">
        <v>74</v>
      </c>
      <c r="E45" s="37"/>
      <c r="F45" s="37"/>
      <c r="G45" s="37"/>
      <c r="H45" s="37"/>
      <c r="I45" s="37"/>
      <c r="J45" s="37"/>
      <c r="K45" s="37"/>
      <c r="L45" s="38"/>
    </row>
    <row r="46" spans="2:18">
      <c r="B46" s="305"/>
      <c r="C46" s="306"/>
      <c r="D46" s="11" t="b">
        <v>0</v>
      </c>
      <c r="E46" s="5" t="s">
        <v>14</v>
      </c>
      <c r="F46" s="2"/>
      <c r="G46" s="311"/>
      <c r="H46" s="311"/>
      <c r="I46" s="311"/>
      <c r="J46" s="311"/>
      <c r="K46" s="311"/>
      <c r="L46" s="312"/>
      <c r="P46" s="59" t="b">
        <v>1</v>
      </c>
      <c r="Q46" s="58" t="s">
        <v>59</v>
      </c>
      <c r="R46" s="58">
        <f>IF(P46=TRUE, 1, 0)</f>
        <v>1</v>
      </c>
    </row>
    <row r="47" spans="2:18">
      <c r="B47" s="305"/>
      <c r="C47" s="306"/>
      <c r="D47" s="11" t="b">
        <v>0</v>
      </c>
      <c r="E47" s="3" t="s">
        <v>73</v>
      </c>
      <c r="F47" s="2"/>
      <c r="G47" s="311"/>
      <c r="H47" s="311"/>
      <c r="I47" s="311"/>
      <c r="J47" s="311"/>
      <c r="K47" s="311"/>
      <c r="L47" s="312"/>
      <c r="P47" s="59" t="b">
        <v>1</v>
      </c>
      <c r="Q47" s="58" t="s">
        <v>60</v>
      </c>
      <c r="R47" s="58">
        <f t="shared" ref="R47:R49" si="1">IF(P47=TRUE, 1, 0)</f>
        <v>1</v>
      </c>
    </row>
    <row r="48" spans="2:18">
      <c r="B48" s="305"/>
      <c r="C48" s="306"/>
      <c r="D48" s="11" t="b">
        <v>0</v>
      </c>
      <c r="E48" s="3" t="s">
        <v>15</v>
      </c>
      <c r="F48" s="2"/>
      <c r="G48" s="311"/>
      <c r="H48" s="311"/>
      <c r="I48" s="311"/>
      <c r="J48" s="311"/>
      <c r="K48" s="311"/>
      <c r="L48" s="312"/>
      <c r="P48" s="59" t="b">
        <v>0</v>
      </c>
      <c r="Q48" s="58" t="s">
        <v>61</v>
      </c>
      <c r="R48" s="58">
        <f t="shared" si="1"/>
        <v>0</v>
      </c>
    </row>
    <row r="49" spans="2:18">
      <c r="B49" s="305"/>
      <c r="C49" s="306"/>
      <c r="D49" s="11" t="b">
        <v>0</v>
      </c>
      <c r="E49" s="3" t="s">
        <v>16</v>
      </c>
      <c r="F49" s="2"/>
      <c r="G49" s="311"/>
      <c r="H49" s="311"/>
      <c r="I49" s="311"/>
      <c r="J49" s="311"/>
      <c r="K49" s="311"/>
      <c r="L49" s="312"/>
      <c r="P49" s="59" t="b">
        <v>1</v>
      </c>
      <c r="Q49" s="58" t="s">
        <v>62</v>
      </c>
      <c r="R49" s="58">
        <f t="shared" si="1"/>
        <v>1</v>
      </c>
    </row>
    <row r="50" spans="2:18" ht="14.25" thickBot="1">
      <c r="B50" s="305"/>
      <c r="C50" s="306"/>
      <c r="D50" s="2"/>
      <c r="E50" s="6"/>
      <c r="F50" s="2"/>
      <c r="G50" s="2"/>
      <c r="H50" s="2"/>
      <c r="I50" s="2"/>
      <c r="J50" s="2"/>
      <c r="K50" s="2"/>
      <c r="L50" s="34"/>
      <c r="R50" s="58">
        <f>SUM(R46:R49)</f>
        <v>3</v>
      </c>
    </row>
    <row r="51" spans="2:18">
      <c r="B51" s="305"/>
      <c r="C51" s="306"/>
      <c r="D51" s="32" t="s">
        <v>66</v>
      </c>
      <c r="E51" s="39"/>
      <c r="F51" s="32"/>
      <c r="G51" s="32"/>
      <c r="H51" s="32"/>
      <c r="I51" s="32"/>
      <c r="J51" s="32"/>
      <c r="K51" s="32"/>
      <c r="L51" s="33"/>
    </row>
    <row r="52" spans="2:18" ht="29.45" customHeight="1" thickBot="1">
      <c r="B52" s="305"/>
      <c r="C52" s="306"/>
      <c r="D52" s="57"/>
      <c r="E52" s="313" t="s">
        <v>43</v>
      </c>
      <c r="F52" s="313"/>
      <c r="G52" s="313"/>
      <c r="H52" s="313"/>
      <c r="I52" s="313"/>
      <c r="J52" s="313"/>
      <c r="K52" s="313"/>
      <c r="L52" s="314"/>
    </row>
    <row r="53" spans="2:18" ht="14.25" thickBot="1">
      <c r="B53" s="305"/>
      <c r="C53" s="306"/>
      <c r="D53" s="14"/>
      <c r="E53" s="3" t="s">
        <v>17</v>
      </c>
      <c r="F53" s="2"/>
      <c r="G53" s="2"/>
      <c r="H53" s="2"/>
      <c r="I53" s="2"/>
      <c r="J53" s="2"/>
      <c r="K53" s="2"/>
      <c r="L53" s="34"/>
      <c r="P53" s="59">
        <f>D53</f>
        <v>0</v>
      </c>
      <c r="Q53" s="58" t="s">
        <v>44</v>
      </c>
    </row>
    <row r="54" spans="2:18" ht="13.7" customHeight="1" thickBot="1">
      <c r="B54" s="305"/>
      <c r="C54" s="306"/>
      <c r="D54" s="13">
        <v>1</v>
      </c>
      <c r="E54" s="3" t="s">
        <v>18</v>
      </c>
      <c r="F54" s="2"/>
      <c r="G54" s="2"/>
      <c r="H54" s="2"/>
      <c r="I54" s="2"/>
      <c r="J54" s="2"/>
      <c r="K54" s="2"/>
      <c r="L54" s="34"/>
      <c r="P54" s="59">
        <f t="shared" ref="P54:P62" si="2">D54</f>
        <v>1</v>
      </c>
      <c r="Q54" s="58" t="s">
        <v>45</v>
      </c>
    </row>
    <row r="55" spans="2:18" ht="14.25" thickBot="1">
      <c r="B55" s="305"/>
      <c r="C55" s="306"/>
      <c r="D55" s="13"/>
      <c r="E55" s="3" t="s">
        <v>19</v>
      </c>
      <c r="F55" s="2"/>
      <c r="G55" s="2"/>
      <c r="H55" s="2"/>
      <c r="I55" s="2"/>
      <c r="J55" s="2"/>
      <c r="K55" s="2"/>
      <c r="L55" s="34"/>
      <c r="P55" s="59">
        <f t="shared" si="2"/>
        <v>0</v>
      </c>
      <c r="Q55" s="58" t="s">
        <v>46</v>
      </c>
    </row>
    <row r="56" spans="2:18" ht="14.25" thickBot="1">
      <c r="B56" s="305"/>
      <c r="C56" s="306"/>
      <c r="D56" s="13"/>
      <c r="E56" s="3" t="s">
        <v>20</v>
      </c>
      <c r="F56" s="2"/>
      <c r="G56" s="2"/>
      <c r="H56" s="2"/>
      <c r="I56" s="2"/>
      <c r="J56" s="2"/>
      <c r="K56" s="2"/>
      <c r="L56" s="34"/>
      <c r="P56" s="59">
        <f t="shared" si="2"/>
        <v>0</v>
      </c>
      <c r="Q56" s="58" t="s">
        <v>47</v>
      </c>
    </row>
    <row r="57" spans="2:18" ht="14.25" thickBot="1">
      <c r="B57" s="305"/>
      <c r="C57" s="306"/>
      <c r="D57" s="13"/>
      <c r="E57" s="3" t="s">
        <v>21</v>
      </c>
      <c r="F57" s="2"/>
      <c r="G57" s="2"/>
      <c r="H57" s="2"/>
      <c r="I57" s="2"/>
      <c r="J57" s="2"/>
      <c r="K57" s="2"/>
      <c r="L57" s="34"/>
      <c r="P57" s="59">
        <f t="shared" si="2"/>
        <v>0</v>
      </c>
      <c r="Q57" s="58" t="s">
        <v>48</v>
      </c>
    </row>
    <row r="58" spans="2:18" ht="14.25" thickBot="1">
      <c r="B58" s="305"/>
      <c r="C58" s="306"/>
      <c r="D58" s="13"/>
      <c r="E58" s="3" t="s">
        <v>22</v>
      </c>
      <c r="F58" s="2"/>
      <c r="G58" s="2"/>
      <c r="H58" s="2"/>
      <c r="I58" s="2"/>
      <c r="J58" s="2"/>
      <c r="K58" s="2"/>
      <c r="L58" s="34"/>
      <c r="P58" s="59">
        <f t="shared" si="2"/>
        <v>0</v>
      </c>
      <c r="Q58" s="58" t="s">
        <v>49</v>
      </c>
    </row>
    <row r="59" spans="2:18" ht="14.25" thickBot="1">
      <c r="B59" s="305"/>
      <c r="C59" s="306"/>
      <c r="D59" s="13"/>
      <c r="E59" s="3" t="s">
        <v>23</v>
      </c>
      <c r="F59" s="2"/>
      <c r="G59" s="2"/>
      <c r="H59" s="2"/>
      <c r="I59" s="2"/>
      <c r="J59" s="2"/>
      <c r="K59" s="2"/>
      <c r="L59" s="34"/>
      <c r="P59" s="59">
        <f t="shared" si="2"/>
        <v>0</v>
      </c>
      <c r="Q59" s="58" t="s">
        <v>50</v>
      </c>
    </row>
    <row r="60" spans="2:18" ht="14.25" thickBot="1">
      <c r="B60" s="305"/>
      <c r="C60" s="306"/>
      <c r="D60" s="13"/>
      <c r="E60" s="3" t="s">
        <v>24</v>
      </c>
      <c r="F60" s="2"/>
      <c r="G60" s="2"/>
      <c r="H60" s="2"/>
      <c r="I60" s="2"/>
      <c r="J60" s="2"/>
      <c r="K60" s="2"/>
      <c r="L60" s="34"/>
      <c r="P60" s="59">
        <f t="shared" si="2"/>
        <v>0</v>
      </c>
      <c r="Q60" s="58" t="s">
        <v>51</v>
      </c>
    </row>
    <row r="61" spans="2:18" ht="14.25" thickBot="1">
      <c r="B61" s="305"/>
      <c r="C61" s="306"/>
      <c r="D61" s="13"/>
      <c r="E61" s="3" t="s">
        <v>25</v>
      </c>
      <c r="F61" s="2"/>
      <c r="G61" s="2"/>
      <c r="H61" s="2"/>
      <c r="I61" s="2"/>
      <c r="J61" s="2"/>
      <c r="K61" s="2"/>
      <c r="L61" s="34"/>
      <c r="P61" s="59">
        <f t="shared" si="2"/>
        <v>0</v>
      </c>
      <c r="Q61" s="58" t="s">
        <v>52</v>
      </c>
    </row>
    <row r="62" spans="2:18" ht="14.25" thickBot="1">
      <c r="B62" s="307"/>
      <c r="C62" s="308"/>
      <c r="D62" s="36">
        <v>2</v>
      </c>
      <c r="E62" s="35" t="s">
        <v>26</v>
      </c>
      <c r="F62" s="27"/>
      <c r="G62" s="27"/>
      <c r="H62" s="27"/>
      <c r="I62" s="27"/>
      <c r="J62" s="27"/>
      <c r="K62" s="27"/>
      <c r="L62" s="23"/>
      <c r="P62" s="59">
        <f t="shared" si="2"/>
        <v>2</v>
      </c>
      <c r="Q62" s="58" t="s">
        <v>53</v>
      </c>
    </row>
  </sheetData>
  <sheetProtection selectLockedCells="1" selectUnlockedCells="1"/>
  <mergeCells count="58">
    <mergeCell ref="B40:C62"/>
    <mergeCell ref="K42:L42"/>
    <mergeCell ref="K43:L43"/>
    <mergeCell ref="D44:G44"/>
    <mergeCell ref="G46:L49"/>
    <mergeCell ref="E52:L52"/>
    <mergeCell ref="D30:F30"/>
    <mergeCell ref="H30:L30"/>
    <mergeCell ref="C31:L31"/>
    <mergeCell ref="D33:D34"/>
    <mergeCell ref="G33:J34"/>
    <mergeCell ref="K33:K34"/>
    <mergeCell ref="D27:F27"/>
    <mergeCell ref="H27:L27"/>
    <mergeCell ref="D28:F28"/>
    <mergeCell ref="G28:L28"/>
    <mergeCell ref="D29:F29"/>
    <mergeCell ref="G29:L29"/>
    <mergeCell ref="D24:F24"/>
    <mergeCell ref="G24:L24"/>
    <mergeCell ref="D25:F25"/>
    <mergeCell ref="G25:L25"/>
    <mergeCell ref="D26:F26"/>
    <mergeCell ref="G26:L26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B13:L13"/>
    <mergeCell ref="B14:C15"/>
    <mergeCell ref="D14:E15"/>
    <mergeCell ref="F14:G14"/>
    <mergeCell ref="H14:L14"/>
    <mergeCell ref="B10:C10"/>
    <mergeCell ref="D10:E10"/>
    <mergeCell ref="F10:G10"/>
    <mergeCell ref="H10:L10"/>
    <mergeCell ref="B12:L12"/>
    <mergeCell ref="B8:C9"/>
    <mergeCell ref="D8:E9"/>
    <mergeCell ref="F8:G8"/>
    <mergeCell ref="H8:L8"/>
    <mergeCell ref="N8:O9"/>
    <mergeCell ref="F9:G9"/>
    <mergeCell ref="B1:L2"/>
    <mergeCell ref="K3:L3"/>
    <mergeCell ref="K4:L4"/>
    <mergeCell ref="C5:L5"/>
    <mergeCell ref="B7:L7"/>
  </mergeCells>
  <phoneticPr fontId="1"/>
  <conditionalFormatting sqref="D14 H14 L15 H16:L16 D16:E16">
    <cfRule type="expression" dxfId="3" priority="4">
      <formula>$P$13=TRUE</formula>
    </cfRule>
  </conditionalFormatting>
  <conditionalFormatting sqref="J15">
    <cfRule type="expression" dxfId="2" priority="3">
      <formula>$P$13=TRUE</formula>
    </cfRule>
  </conditionalFormatting>
  <conditionalFormatting sqref="K43:L43">
    <cfRule type="expression" dxfId="1" priority="2">
      <formula>$P$43=TRUE</formula>
    </cfRule>
  </conditionalFormatting>
  <conditionalFormatting sqref="K42:L42">
    <cfRule type="expression" dxfId="0" priority="1">
      <formula>$P$42=TRUE</formula>
    </cfRule>
  </conditionalFormatting>
  <dataValidations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  <dataValidation type="custom" errorStyle="information" allowBlank="1" showInputMessage="1" error="国名を記入してください_x000a_Describe the country name" sqref="P42">
      <formula1>P42=TRUE</formula1>
    </dataValidation>
    <dataValidation type="list" allowBlank="1" showInputMessage="1" showErrorMessage="1" sqref="H8:L8 H14:L14">
      <formula1>$P$6:$P$10</formula1>
    </dataValidation>
  </dataValidations>
  <hyperlinks>
    <hyperlink ref="H10" r:id="rId1"/>
  </hyperlinks>
  <pageMargins left="0.7" right="0.7" top="0.75" bottom="0.75" header="0.3" footer="0.3"/>
  <pageSetup paperSize="9" scale="59" fitToWidth="0" orientation="portrait" r:id="rId2"/>
  <colBreaks count="1" manualBreakCount="1">
    <brk id="1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プログラム用フォーマット</vt:lpstr>
      <vt:lpstr>DB</vt:lpstr>
      <vt:lpstr>申請票記載例</vt:lpstr>
      <vt:lpstr>Example (application form)</vt:lpstr>
      <vt:lpstr>'Example (application form)'!Print_Area</vt:lpstr>
      <vt:lpstr>'申請票(application form)'!Print_Area</vt:lpstr>
      <vt:lpstr>申請票記載例!Print_Area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Owner</cp:lastModifiedBy>
  <cp:lastPrinted>2018-10-30T13:03:41Z</cp:lastPrinted>
  <dcterms:created xsi:type="dcterms:W3CDTF">2016-09-25T11:46:04Z</dcterms:created>
  <dcterms:modified xsi:type="dcterms:W3CDTF">2020-11-19T03:37:42Z</dcterms:modified>
</cp:coreProperties>
</file>