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924"/>
  <workbookPr/>
  <mc:AlternateContent xmlns:mc="http://schemas.openxmlformats.org/markup-compatibility/2006">
    <mc:Choice Requires="x15">
      <x15ac:absPath xmlns:x15ac="http://schemas.microsoft.com/office/spreadsheetml/2010/11/ac" url="\\Kyouritsu-dc1\share\share01\日本農業経済学会\HP関係・ログイン情報\2024年度大会HP掲載\募集要項2024\"/>
    </mc:Choice>
  </mc:AlternateContent>
  <xr:revisionPtr revIDLastSave="0" documentId="13_ncr:1_{E64B3845-1546-492A-A0EF-3F2763AF848E}" xr6:coauthVersionLast="47" xr6:coauthVersionMax="47" xr10:uidLastSave="{00000000-0000-0000-0000-000000000000}"/>
  <bookViews>
    <workbookView xWindow="7260" yWindow="2730" windowWidth="19725" windowHeight="16470" xr2:uid="{00000000-000D-0000-FFFF-FFFF00000000}"/>
  </bookViews>
  <sheets>
    <sheet name="申請票(application form)" sheetId="2" r:id="rId1"/>
    <sheet name="プログラム用フォーマット" sheetId="10" state="hidden" r:id="rId2"/>
    <sheet name="DB" sheetId="3" state="hidden" r:id="rId3"/>
    <sheet name="申請票記載例" sheetId="11" r:id="rId4"/>
    <sheet name="Example (application form)" sheetId="12" r:id="rId5"/>
  </sheets>
  <definedNames>
    <definedName name="_xlnm.Print_Area" localSheetId="4">'Example (application form)'!$B$1:$M$65</definedName>
    <definedName name="_xlnm.Print_Area" localSheetId="0">'申請票(application form)'!$B$1:$M$65</definedName>
    <definedName name="_xlnm.Print_Area" localSheetId="3">申請票記載例!$B$1:$M$65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57" i="2" l="1"/>
  <c r="P58" i="2"/>
  <c r="P59" i="2"/>
  <c r="P60" i="2"/>
  <c r="P61" i="2"/>
  <c r="P62" i="2"/>
  <c r="P63" i="2"/>
  <c r="P64" i="2"/>
  <c r="P65" i="2"/>
  <c r="P56" i="2"/>
  <c r="C4" i="12" l="1"/>
  <c r="C4" i="11"/>
  <c r="C4" i="2"/>
  <c r="N14" i="12" l="1"/>
  <c r="N8" i="12"/>
  <c r="N14" i="11"/>
  <c r="N8" i="11"/>
  <c r="N14" i="2" l="1"/>
  <c r="N8" i="2"/>
  <c r="A2" i="3" l="1"/>
  <c r="Z2" i="3"/>
  <c r="C5" i="12"/>
  <c r="J4" i="12"/>
  <c r="J3" i="12"/>
  <c r="C5" i="11"/>
  <c r="J4" i="11"/>
  <c r="J3" i="11"/>
  <c r="C5" i="2"/>
  <c r="P65" i="12" l="1"/>
  <c r="P64" i="12"/>
  <c r="P63" i="12"/>
  <c r="P62" i="12"/>
  <c r="P61" i="12"/>
  <c r="P60" i="12"/>
  <c r="P59" i="12"/>
  <c r="P58" i="12"/>
  <c r="P57" i="12"/>
  <c r="P56" i="12"/>
  <c r="R52" i="12"/>
  <c r="R51" i="12"/>
  <c r="R50" i="12"/>
  <c r="R49" i="12"/>
  <c r="J47" i="12"/>
  <c r="R46" i="12"/>
  <c r="R45" i="12"/>
  <c r="R44" i="12"/>
  <c r="J44" i="12"/>
  <c r="B35" i="12"/>
  <c r="C31" i="12"/>
  <c r="P3" i="12"/>
  <c r="Q3" i="12" s="1"/>
  <c r="P65" i="11"/>
  <c r="P64" i="11"/>
  <c r="P63" i="11"/>
  <c r="P62" i="11"/>
  <c r="P61" i="11"/>
  <c r="P60" i="11"/>
  <c r="P59" i="11"/>
  <c r="P58" i="11"/>
  <c r="P57" i="11"/>
  <c r="P56" i="11"/>
  <c r="R52" i="11"/>
  <c r="R51" i="11"/>
  <c r="R50" i="11"/>
  <c r="R49" i="11"/>
  <c r="J47" i="11"/>
  <c r="R46" i="11"/>
  <c r="R45" i="11"/>
  <c r="R44" i="11"/>
  <c r="J44" i="11"/>
  <c r="B35" i="11"/>
  <c r="C31" i="11"/>
  <c r="P3" i="11"/>
  <c r="Q3" i="11" s="1"/>
  <c r="B2" i="10"/>
  <c r="A2" i="10"/>
  <c r="C2" i="3"/>
  <c r="B2" i="3"/>
  <c r="J4" i="2"/>
  <c r="J3" i="2"/>
  <c r="R47" i="11" l="1"/>
  <c r="D47" i="11" s="1"/>
  <c r="R53" i="12"/>
  <c r="R47" i="12"/>
  <c r="D47" i="12" s="1"/>
  <c r="R53" i="11"/>
  <c r="K2" i="3"/>
  <c r="F2" i="3"/>
  <c r="G23" i="2"/>
  <c r="W2" i="3"/>
  <c r="E16" i="10" s="1"/>
  <c r="V2" i="3"/>
  <c r="E15" i="10" s="1"/>
  <c r="U2" i="3"/>
  <c r="E14" i="10" s="1"/>
  <c r="T2" i="3"/>
  <c r="E13" i="10" s="1"/>
  <c r="N2" i="3"/>
  <c r="I2" i="3"/>
  <c r="D2" i="3"/>
  <c r="E10" i="10"/>
  <c r="E9" i="10"/>
  <c r="E8" i="10"/>
  <c r="E7" i="10"/>
  <c r="E6" i="10"/>
  <c r="E5" i="10"/>
  <c r="E4" i="10"/>
  <c r="D2" i="10"/>
  <c r="D23" i="2"/>
  <c r="D10" i="10"/>
  <c r="D9" i="10"/>
  <c r="D8" i="10"/>
  <c r="D7" i="10"/>
  <c r="D6" i="10"/>
  <c r="D5" i="10"/>
  <c r="D4" i="10"/>
  <c r="D3" i="10"/>
  <c r="C31" i="2"/>
  <c r="E3" i="10" l="1"/>
  <c r="B35" i="2" l="1"/>
  <c r="P2" i="3" l="1"/>
  <c r="R46" i="2"/>
  <c r="R45" i="2"/>
  <c r="R44" i="2"/>
  <c r="R52" i="2"/>
  <c r="R51" i="2"/>
  <c r="R50" i="2"/>
  <c r="R49" i="2"/>
  <c r="R2" i="3"/>
  <c r="S2" i="3"/>
  <c r="E12" i="10" s="1"/>
  <c r="J44" i="2"/>
  <c r="J47" i="2"/>
  <c r="X2" i="3" l="1"/>
  <c r="Y2" i="3"/>
  <c r="R47" i="2"/>
  <c r="D47" i="2" s="1"/>
  <c r="R53" i="2"/>
  <c r="Q2" i="3"/>
  <c r="O2" i="3"/>
  <c r="E11" i="10" s="1"/>
  <c r="M2" i="3"/>
  <c r="J2" i="3"/>
  <c r="H2" i="3"/>
  <c r="E2" i="3"/>
  <c r="L2" i="3" l="1"/>
  <c r="G2" i="3"/>
  <c r="P3" i="2"/>
  <c r="Q3" i="2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hs_rz63</author>
  </authors>
  <commentList>
    <comment ref="H8" authorId="0" shapeId="0" xr:uid="{00000000-0006-0000-0000-000001000000}">
      <text>
        <r>
          <rPr>
            <b/>
            <sz val="9"/>
            <color indexed="81"/>
            <rFont val="MS P ゴシック"/>
            <family val="3"/>
            <charset val="128"/>
          </rPr>
          <t>AESJ:
ドロップダウンリストから選択してください
Put ▼, and choose one in the list.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H14" authorId="0" shapeId="0" xr:uid="{00000000-0006-0000-0000-000002000000}">
      <text>
        <r>
          <rPr>
            <b/>
            <sz val="9"/>
            <color indexed="81"/>
            <rFont val="MS P ゴシック"/>
            <family val="3"/>
            <charset val="128"/>
          </rPr>
          <t>AESJ:
ドロップダウンリストから選択してください
Put ▼, and choose one in the list.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C33" authorId="0" shapeId="0" xr:uid="{00000000-0006-0000-0000-000003000000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AESJ:
</t>
        </r>
        <r>
          <rPr>
            <b/>
            <sz val="9"/>
            <color indexed="10"/>
            <rFont val="MS P ゴシック"/>
            <family val="3"/>
            <charset val="128"/>
          </rPr>
          <t>提出論文，要旨，当日の報告・説明，配布資料，プレゼンテーション，すべてこの言語で行ってください。
Use this language for your submitted paper, abstract, oral presentation,
handouts, and presentation file/poster.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hs_rz63</author>
  </authors>
  <commentList>
    <comment ref="H8" authorId="0" shapeId="0" xr:uid="{00000000-0006-0000-0300-000001000000}">
      <text>
        <r>
          <rPr>
            <b/>
            <sz val="9"/>
            <color indexed="81"/>
            <rFont val="MS P ゴシック"/>
            <family val="3"/>
            <charset val="128"/>
          </rPr>
          <t>AESJ:
ドロップダウンリストから選択してください
Put ▼, and choose one in the list.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H14" authorId="0" shapeId="0" xr:uid="{00000000-0006-0000-0300-000002000000}">
      <text>
        <r>
          <rPr>
            <b/>
            <sz val="9"/>
            <color indexed="81"/>
            <rFont val="MS P ゴシック"/>
            <family val="3"/>
            <charset val="128"/>
          </rPr>
          <t>AESJ:
ドロップダウンリストから選択してください
Put ▼, and choose one in the list.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C33" authorId="0" shapeId="0" xr:uid="{00000000-0006-0000-0300-000003000000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AESJ:
</t>
        </r>
        <r>
          <rPr>
            <b/>
            <sz val="9"/>
            <color indexed="10"/>
            <rFont val="MS P ゴシック"/>
            <family val="3"/>
            <charset val="128"/>
          </rPr>
          <t>提出論文，要旨，当日の報告・説明，配布資料，プレゼンテーション，すべてこの言語で行ってください。
Use this language for your submitted paper, abstract, oral presentation,
handouts, and presentation file/poster.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hs_rz63</author>
  </authors>
  <commentList>
    <comment ref="H8" authorId="0" shapeId="0" xr:uid="{00000000-0006-0000-0400-000001000000}">
      <text>
        <r>
          <rPr>
            <b/>
            <sz val="9"/>
            <color indexed="81"/>
            <rFont val="MS P ゴシック"/>
            <family val="3"/>
            <charset val="128"/>
          </rPr>
          <t>AESJ:
ドロップダウンリストから選択してください
Put ▼, and choose one in the list.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H14" authorId="0" shapeId="0" xr:uid="{00000000-0006-0000-0400-000002000000}">
      <text>
        <r>
          <rPr>
            <b/>
            <sz val="9"/>
            <color indexed="81"/>
            <rFont val="MS P ゴシック"/>
            <family val="3"/>
            <charset val="128"/>
          </rPr>
          <t>AESJ:
ドロップダウンリストから選択してください
Put ▼, and choose one in the list.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C33" authorId="0" shapeId="0" xr:uid="{00000000-0006-0000-0400-000003000000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AESJ:
</t>
        </r>
        <r>
          <rPr>
            <b/>
            <sz val="9"/>
            <color indexed="10"/>
            <rFont val="MS P ゴシック"/>
            <family val="3"/>
            <charset val="128"/>
          </rPr>
          <t>提出論文，要旨，当日の報告・説明，配布資料，プレゼンテーション，すべてこの言語で行ってください。
Use this language for your submitted paper, abstract, oral presentation,
handouts, and presentation file/poster.</t>
        </r>
      </text>
    </comment>
  </commentList>
</comments>
</file>

<file path=xl/sharedStrings.xml><?xml version="1.0" encoding="utf-8"?>
<sst xmlns="http://schemas.openxmlformats.org/spreadsheetml/2006/main" count="301" uniqueCount="128">
  <si>
    <t>報告タイトル</t>
    <rPh sb="0" eb="2">
      <t>ホウコク</t>
    </rPh>
    <phoneticPr fontId="1"/>
  </si>
  <si>
    <t>031</t>
    <phoneticPr fontId="1"/>
  </si>
  <si>
    <t>-</t>
    <phoneticPr fontId="1"/>
  </si>
  <si>
    <t>－</t>
    <phoneticPr fontId="1"/>
  </si>
  <si>
    <t>氏名 Name</t>
    <rPh sb="0" eb="2">
      <t>シメイ</t>
    </rPh>
    <phoneticPr fontId="1"/>
  </si>
  <si>
    <t>所属 Affiliation</t>
    <rPh sb="0" eb="2">
      <t>ショゾク</t>
    </rPh>
    <phoneticPr fontId="1"/>
  </si>
  <si>
    <t>会員番号 Membership ID</t>
    <rPh sb="0" eb="2">
      <t>カイイン</t>
    </rPh>
    <rPh sb="2" eb="4">
      <t>バンゴウ</t>
    </rPh>
    <phoneticPr fontId="1"/>
  </si>
  <si>
    <t>E-mail address</t>
    <phoneticPr fontId="1"/>
  </si>
  <si>
    <t>Language</t>
    <phoneticPr fontId="1"/>
  </si>
  <si>
    <t>Submission of manuscript for publication in JJAE Research Articles</t>
    <phoneticPr fontId="1"/>
  </si>
  <si>
    <t>日本国内　Within Japan</t>
    <phoneticPr fontId="1"/>
  </si>
  <si>
    <t>海外　Overseas</t>
    <phoneticPr fontId="1"/>
  </si>
  <si>
    <t>主な国名　Name of the country</t>
    <phoneticPr fontId="1"/>
  </si>
  <si>
    <t>主な国名　Name of the area/countries</t>
    <phoneticPr fontId="1"/>
  </si>
  <si>
    <t>理論 Theoretical</t>
    <rPh sb="0" eb="2">
      <t>リロン</t>
    </rPh>
    <phoneticPr fontId="1"/>
  </si>
  <si>
    <t>歴史 Historical</t>
    <rPh sb="0" eb="2">
      <t>レキシ</t>
    </rPh>
    <phoneticPr fontId="1"/>
  </si>
  <si>
    <t>フィールド調査 Field Investigation</t>
    <rPh sb="5" eb="7">
      <t>チョウサ</t>
    </rPh>
    <phoneticPr fontId="1"/>
  </si>
  <si>
    <t>需要 Demand</t>
    <phoneticPr fontId="1"/>
  </si>
  <si>
    <t>生産・経営 Production / Management</t>
    <phoneticPr fontId="1"/>
  </si>
  <si>
    <t>流通・マーケテｲング Distribution / Marketing</t>
    <phoneticPr fontId="1"/>
  </si>
  <si>
    <t>環境・資源 Environment / Resources</t>
    <phoneticPr fontId="1"/>
  </si>
  <si>
    <t>農村社会・文化  Rural Society / Culture</t>
    <phoneticPr fontId="1"/>
  </si>
  <si>
    <t>農業・農村開発  Agricultural or Rural Development</t>
    <phoneticPr fontId="1"/>
  </si>
  <si>
    <t xml:space="preserve">食品 Food Industry </t>
    <phoneticPr fontId="1"/>
  </si>
  <si>
    <t>地域農業 Regional Agriculture</t>
    <phoneticPr fontId="1"/>
  </si>
  <si>
    <t>農業・農村計画 Agricultural or Rural Planning</t>
    <phoneticPr fontId="1"/>
  </si>
  <si>
    <t xml:space="preserve">政策・制度 Policy / Institutions </t>
    <phoneticPr fontId="1"/>
  </si>
  <si>
    <t>3) 報告タイトル Presentation Title</t>
    <rPh sb="3" eb="5">
      <t>ホウコク</t>
    </rPh>
    <phoneticPr fontId="1"/>
  </si>
  <si>
    <t>Do you use presentation file (PDF only)?</t>
    <phoneticPr fontId="1"/>
  </si>
  <si>
    <t>5)使用言語</t>
    <rPh sb="2" eb="4">
      <t>シヨウ</t>
    </rPh>
    <rPh sb="4" eb="6">
      <t>ゲンゴ</t>
    </rPh>
    <phoneticPr fontId="1"/>
  </si>
  <si>
    <t>申請者氏名</t>
    <rPh sb="0" eb="3">
      <t>シンセイシャ</t>
    </rPh>
    <rPh sb="3" eb="5">
      <t>シメイ</t>
    </rPh>
    <phoneticPr fontId="1"/>
  </si>
  <si>
    <t>申請者所属</t>
    <rPh sb="0" eb="3">
      <t>シンセイシャ</t>
    </rPh>
    <rPh sb="3" eb="5">
      <t>ショゾク</t>
    </rPh>
    <phoneticPr fontId="1"/>
  </si>
  <si>
    <t>申請者会員番号</t>
    <rPh sb="0" eb="3">
      <t>シンセイシャ</t>
    </rPh>
    <rPh sb="3" eb="5">
      <t>カイイン</t>
    </rPh>
    <rPh sb="5" eb="7">
      <t>バンゴウ</t>
    </rPh>
    <phoneticPr fontId="1"/>
  </si>
  <si>
    <t>コレスポ氏名</t>
    <rPh sb="4" eb="6">
      <t>シメイ</t>
    </rPh>
    <phoneticPr fontId="1"/>
  </si>
  <si>
    <t>申請者e-mail</t>
    <rPh sb="0" eb="3">
      <t>シンセイシャ</t>
    </rPh>
    <phoneticPr fontId="1"/>
  </si>
  <si>
    <t>コレスポ所属</t>
    <rPh sb="4" eb="6">
      <t>ショゾク</t>
    </rPh>
    <phoneticPr fontId="1"/>
  </si>
  <si>
    <t>コレスポ会員番号</t>
    <rPh sb="4" eb="6">
      <t>カイイン</t>
    </rPh>
    <rPh sb="6" eb="8">
      <t>バンゴウ</t>
    </rPh>
    <phoneticPr fontId="1"/>
  </si>
  <si>
    <t>コレスポe-mailアドレス</t>
    <phoneticPr fontId="1"/>
  </si>
  <si>
    <t>言語</t>
    <rPh sb="0" eb="2">
      <t>ゲンゴ</t>
    </rPh>
    <phoneticPr fontId="1"/>
  </si>
  <si>
    <t>論文投稿予定</t>
    <rPh sb="0" eb="2">
      <t>ロンブン</t>
    </rPh>
    <rPh sb="2" eb="4">
      <t>トウコウ</t>
    </rPh>
    <rPh sb="4" eb="6">
      <t>ヨテイ</t>
    </rPh>
    <phoneticPr fontId="1"/>
  </si>
  <si>
    <t>対象</t>
    <rPh sb="0" eb="2">
      <t>タイショウ</t>
    </rPh>
    <phoneticPr fontId="1"/>
  </si>
  <si>
    <t>領域1</t>
    <rPh sb="0" eb="2">
      <t>リョウイキ</t>
    </rPh>
    <phoneticPr fontId="1"/>
  </si>
  <si>
    <t>領域2</t>
    <rPh sb="0" eb="2">
      <t>リョウイキ</t>
    </rPh>
    <phoneticPr fontId="1"/>
  </si>
  <si>
    <t xml:space="preserve"> Category (Choose one or two. If you choose two, rank them  according to their  appropriateness to represent your presentation)</t>
    <phoneticPr fontId="1"/>
  </si>
  <si>
    <t>需要</t>
    <phoneticPr fontId="1"/>
  </si>
  <si>
    <t>生産・経営</t>
    <phoneticPr fontId="1"/>
  </si>
  <si>
    <t>流通・マーケテｲング</t>
    <phoneticPr fontId="1"/>
  </si>
  <si>
    <t>環境・資源</t>
    <phoneticPr fontId="1"/>
  </si>
  <si>
    <t>農村社会・文化</t>
    <phoneticPr fontId="1"/>
  </si>
  <si>
    <t>農業・農村開発</t>
    <phoneticPr fontId="1"/>
  </si>
  <si>
    <t>食品</t>
    <phoneticPr fontId="1"/>
  </si>
  <si>
    <t>地域農業</t>
    <phoneticPr fontId="1"/>
  </si>
  <si>
    <t>農業・農村計画</t>
    <phoneticPr fontId="1"/>
  </si>
  <si>
    <t>政策・制度</t>
    <phoneticPr fontId="1"/>
  </si>
  <si>
    <t>国・地域</t>
    <rPh sb="0" eb="1">
      <t>クニ</t>
    </rPh>
    <rPh sb="2" eb="4">
      <t>チイキ</t>
    </rPh>
    <phoneticPr fontId="1"/>
  </si>
  <si>
    <t xml:space="preserve">国際比較　International Comparison </t>
    <phoneticPr fontId="1"/>
  </si>
  <si>
    <t>日本国内</t>
    <phoneticPr fontId="1"/>
  </si>
  <si>
    <t>海外</t>
    <phoneticPr fontId="1"/>
  </si>
  <si>
    <t>国際比較</t>
    <phoneticPr fontId="1"/>
  </si>
  <si>
    <t>理論</t>
    <rPh sb="0" eb="2">
      <t>リロン</t>
    </rPh>
    <phoneticPr fontId="1"/>
  </si>
  <si>
    <t>計量</t>
    <rPh sb="0" eb="2">
      <t>ケイリョウ</t>
    </rPh>
    <phoneticPr fontId="1"/>
  </si>
  <si>
    <t>歴史</t>
    <rPh sb="0" eb="2">
      <t>レキシ</t>
    </rPh>
    <phoneticPr fontId="1"/>
  </si>
  <si>
    <t>フィールド</t>
    <phoneticPr fontId="1"/>
  </si>
  <si>
    <t>ページ</t>
    <phoneticPr fontId="1"/>
  </si>
  <si>
    <t>pages</t>
    <phoneticPr fontId="1"/>
  </si>
  <si>
    <t>7)プレゼンテーションファイル（PDF)を使用しますか？</t>
    <rPh sb="21" eb="23">
      <t>シヨウ</t>
    </rPh>
    <phoneticPr fontId="1"/>
  </si>
  <si>
    <t>論文ページ数</t>
    <rPh sb="0" eb="2">
      <t>ロンブン</t>
    </rPh>
    <rPh sb="5" eb="6">
      <t>スウ</t>
    </rPh>
    <phoneticPr fontId="1"/>
  </si>
  <si>
    <t xml:space="preserve"> III. 分析分野（2つまで選択可。1，2の様に順位を記入）</t>
    <rPh sb="6" eb="8">
      <t>ブンセキ</t>
    </rPh>
    <rPh sb="8" eb="10">
      <t>ブンヤ</t>
    </rPh>
    <rPh sb="15" eb="17">
      <t>センタク</t>
    </rPh>
    <rPh sb="17" eb="18">
      <t>カ</t>
    </rPh>
    <phoneticPr fontId="1"/>
  </si>
  <si>
    <t>6)個別報告原稿のページ数
Pages of manuscript</t>
    <rPh sb="2" eb="4">
      <t>コベツ</t>
    </rPh>
    <rPh sb="4" eb="6">
      <t>ホウコク</t>
    </rPh>
    <rPh sb="6" eb="8">
      <t>ゲンコウ</t>
    </rPh>
    <rPh sb="12" eb="13">
      <t>スウ</t>
    </rPh>
    <phoneticPr fontId="1"/>
  </si>
  <si>
    <t>座長（事務局記入）</t>
    <rPh sb="0" eb="2">
      <t>ザチョウ</t>
    </rPh>
    <rPh sb="3" eb="6">
      <t>ジムキョク</t>
    </rPh>
    <rPh sb="6" eb="8">
      <t>キニュウ</t>
    </rPh>
    <phoneticPr fontId="1"/>
  </si>
  <si>
    <t xml:space="preserve"> I,. 対象（一つ選択）   Subject area/region of the research (choose one)</t>
    <rPh sb="5" eb="7">
      <t>タイショウ</t>
    </rPh>
    <rPh sb="8" eb="9">
      <t>ヒト</t>
    </rPh>
    <rPh sb="10" eb="12">
      <t>センタク</t>
    </rPh>
    <phoneticPr fontId="1"/>
  </si>
  <si>
    <t>所属 Affiliation</t>
    <rPh sb="0" eb="2">
      <t>ショゾク</t>
    </rPh>
    <phoneticPr fontId="1"/>
  </si>
  <si>
    <t>コレスポンディング・オーサーに*をつけてください
 Put '*' for corresponding author</t>
    <phoneticPr fontId="1"/>
  </si>
  <si>
    <t>4) 報告者・所属 Presenters/Affiliation</t>
    <rPh sb="3" eb="6">
      <t>ホウコクシャ</t>
    </rPh>
    <rPh sb="7" eb="9">
      <t>ショゾク</t>
    </rPh>
    <phoneticPr fontId="1"/>
  </si>
  <si>
    <t>統計・計量 Statistical/Econometric Analysis</t>
    <rPh sb="0" eb="2">
      <t>トウケイ</t>
    </rPh>
    <rPh sb="3" eb="5">
      <t>ケイリョウ</t>
    </rPh>
    <phoneticPr fontId="1"/>
  </si>
  <si>
    <r>
      <t xml:space="preserve"> II. 用いている手法にチェックを入れてください（</t>
    </r>
    <r>
      <rPr>
        <sz val="11"/>
        <color rgb="FFFF0000"/>
        <rFont val="ＭＳ Ｐゴシック"/>
        <family val="3"/>
        <charset val="128"/>
        <scheme val="minor"/>
      </rPr>
      <t>複数可</t>
    </r>
    <r>
      <rPr>
        <sz val="11"/>
        <color theme="1"/>
        <rFont val="ＭＳ Ｐゴシック"/>
        <family val="2"/>
        <charset val="128"/>
        <scheme val="minor"/>
      </rPr>
      <t xml:space="preserve">）。Methodology </t>
    </r>
    <r>
      <rPr>
        <sz val="11"/>
        <color rgb="FFFF0000"/>
        <rFont val="ＭＳ Ｐゴシック"/>
        <family val="3"/>
        <charset val="128"/>
        <scheme val="minor"/>
      </rPr>
      <t>(choose any if it is used)</t>
    </r>
    <rPh sb="5" eb="6">
      <t>モチ</t>
    </rPh>
    <rPh sb="10" eb="12">
      <t>シュホウ</t>
    </rPh>
    <rPh sb="18" eb="19">
      <t>イ</t>
    </rPh>
    <rPh sb="26" eb="28">
      <t>フクスウ</t>
    </rPh>
    <rPh sb="28" eb="29">
      <t>カ</t>
    </rPh>
    <phoneticPr fontId="1"/>
  </si>
  <si>
    <t>正会員　regular</t>
    <rPh sb="0" eb="3">
      <t>セイカイイン</t>
    </rPh>
    <phoneticPr fontId="1"/>
  </si>
  <si>
    <t>学生会員 student</t>
    <rPh sb="0" eb="2">
      <t>ガクセイ</t>
    </rPh>
    <rPh sb="2" eb="4">
      <t>カイイン</t>
    </rPh>
    <phoneticPr fontId="1"/>
  </si>
  <si>
    <t>名誉会員</t>
    <rPh sb="0" eb="2">
      <t>メイヨ</t>
    </rPh>
    <rPh sb="2" eb="4">
      <t>カイイン</t>
    </rPh>
    <phoneticPr fontId="1"/>
  </si>
  <si>
    <t>非会員（申請予定） not yet, but I will</t>
    <rPh sb="0" eb="3">
      <t>ヒカイイン</t>
    </rPh>
    <rPh sb="4" eb="6">
      <t>シンセイ</t>
    </rPh>
    <rPh sb="6" eb="8">
      <t>ヨテイ</t>
    </rPh>
    <phoneticPr fontId="1"/>
  </si>
  <si>
    <t>座長所属（事務局記入)</t>
    <rPh sb="0" eb="2">
      <t>ザチョウ</t>
    </rPh>
    <rPh sb="2" eb="4">
      <t>ショゾク</t>
    </rPh>
    <rPh sb="5" eb="8">
      <t>ジムキョク</t>
    </rPh>
    <rPh sb="8" eb="10">
      <t>キニュウ</t>
    </rPh>
    <phoneticPr fontId="1"/>
  </si>
  <si>
    <t>報告タイトル・報告者・所属</t>
    <rPh sb="0" eb="2">
      <t>ホウコク</t>
    </rPh>
    <rPh sb="7" eb="10">
      <t>ホウコクシャ</t>
    </rPh>
    <rPh sb="11" eb="13">
      <t>ショゾク</t>
    </rPh>
    <phoneticPr fontId="1"/>
  </si>
  <si>
    <t>手法（理論）</t>
    <rPh sb="0" eb="2">
      <t>シュホウ</t>
    </rPh>
    <rPh sb="3" eb="5">
      <t>リロン</t>
    </rPh>
    <phoneticPr fontId="1"/>
  </si>
  <si>
    <t>手法(計量）</t>
    <rPh sb="0" eb="2">
      <t>シュホウ</t>
    </rPh>
    <rPh sb="3" eb="5">
      <t>ケイリョウ</t>
    </rPh>
    <phoneticPr fontId="1"/>
  </si>
  <si>
    <t>手法（歴史）</t>
    <rPh sb="0" eb="2">
      <t>シュホウ</t>
    </rPh>
    <rPh sb="3" eb="5">
      <t>レキシ</t>
    </rPh>
    <phoneticPr fontId="1"/>
  </si>
  <si>
    <t>手法（フィールド）</t>
    <rPh sb="0" eb="2">
      <t>シュホウ</t>
    </rPh>
    <phoneticPr fontId="1"/>
  </si>
  <si>
    <t>受付ID</t>
    <rPh sb="0" eb="2">
      <t>ウケツケ</t>
    </rPh>
    <phoneticPr fontId="1"/>
  </si>
  <si>
    <t>座長</t>
    <rPh sb="0" eb="2">
      <t>ザチョウ</t>
    </rPh>
    <phoneticPr fontId="1"/>
  </si>
  <si>
    <t>申請者会員資格</t>
    <rPh sb="0" eb="3">
      <t>シンセイシャ</t>
    </rPh>
    <rPh sb="3" eb="5">
      <t>カイイン</t>
    </rPh>
    <rPh sb="5" eb="7">
      <t>シカク</t>
    </rPh>
    <phoneticPr fontId="1"/>
  </si>
  <si>
    <t>コレスポ会員資格</t>
    <rPh sb="4" eb="6">
      <t>カイイン</t>
    </rPh>
    <rPh sb="6" eb="8">
      <t>シカク</t>
    </rPh>
    <phoneticPr fontId="1"/>
  </si>
  <si>
    <t>会員資格 Membership</t>
    <rPh sb="0" eb="2">
      <t>カイイン</t>
    </rPh>
    <rPh sb="2" eb="4">
      <t>シカク</t>
    </rPh>
    <phoneticPr fontId="1"/>
  </si>
  <si>
    <t>（事務局記載：受付ID）</t>
    <rPh sb="1" eb="4">
      <t>ジムキョク</t>
    </rPh>
    <rPh sb="4" eb="6">
      <t>キサイ</t>
    </rPh>
    <rPh sb="7" eb="9">
      <t>ウケツケ</t>
    </rPh>
    <phoneticPr fontId="1"/>
  </si>
  <si>
    <t>仮会場番号</t>
    <rPh sb="0" eb="1">
      <t>カリ</t>
    </rPh>
    <rPh sb="1" eb="3">
      <t>カイジョウ</t>
    </rPh>
    <rPh sb="3" eb="5">
      <t>バンゴウ</t>
    </rPh>
    <phoneticPr fontId="1"/>
  </si>
  <si>
    <t>垣久大学</t>
    <phoneticPr fontId="1"/>
  </si>
  <si>
    <t>aiue@kakiku-u.ac.jp</t>
    <phoneticPr fontId="1"/>
  </si>
  <si>
    <t>不完全競争市場における米作農家の借地行動
―取引費用と不確実性の影響分析―</t>
    <phoneticPr fontId="1"/>
  </si>
  <si>
    <t>館 伝人</t>
    <phoneticPr fontId="1"/>
  </si>
  <si>
    <t>佐志周センター</t>
    <phoneticPr fontId="1"/>
  </si>
  <si>
    <t>Kakiku University</t>
    <phoneticPr fontId="1"/>
  </si>
  <si>
    <t>aiue@kakiku-u.ac.jp</t>
    <phoneticPr fontId="1"/>
  </si>
  <si>
    <t>*</t>
    <phoneticPr fontId="1"/>
  </si>
  <si>
    <t>Optimal Behavior of Rice Farmers in the Imperfectly Competitive
Land Lease Market in Japan: With a Focus on Transaction Costs and
Uncertain Returns on Land Lease Investment</t>
    <phoneticPr fontId="1"/>
  </si>
  <si>
    <t>*</t>
    <phoneticPr fontId="1"/>
  </si>
  <si>
    <t>Tsuteto Tach</t>
    <phoneticPr fontId="1"/>
  </si>
  <si>
    <t>Sashisu Center</t>
    <phoneticPr fontId="1"/>
  </si>
  <si>
    <t>Ueo Aiue</t>
    <phoneticPr fontId="1"/>
  </si>
  <si>
    <t>Ueo Aiue</t>
    <phoneticPr fontId="1"/>
  </si>
  <si>
    <t>Kakiku University</t>
    <phoneticPr fontId="1"/>
  </si>
  <si>
    <t>藍上 植雄</t>
    <phoneticPr fontId="1"/>
  </si>
  <si>
    <t>藍上 植雄</t>
    <phoneticPr fontId="1"/>
  </si>
  <si>
    <t>垣久大学</t>
    <phoneticPr fontId="1"/>
  </si>
  <si>
    <t>氏名 Name
(First Name Surname )</t>
    <rPh sb="0" eb="2">
      <t>シメイ</t>
    </rPh>
    <phoneticPr fontId="1"/>
  </si>
  <si>
    <t>Asia</t>
    <phoneticPr fontId="1"/>
  </si>
  <si>
    <t>年齢 age</t>
    <rPh sb="0" eb="2">
      <t>ネンレイ</t>
    </rPh>
    <phoneticPr fontId="1"/>
  </si>
  <si>
    <t>歳 yrs old</t>
    <rPh sb="0" eb="1">
      <t>サイ</t>
    </rPh>
    <phoneticPr fontId="1"/>
  </si>
  <si>
    <t>7)大会後の『農業経済研究』報告論文としての投稿予定</t>
    <rPh sb="2" eb="4">
      <t>タイカイ</t>
    </rPh>
    <rPh sb="4" eb="5">
      <t>ゴ</t>
    </rPh>
    <rPh sb="7" eb="9">
      <t>ノウギョウ</t>
    </rPh>
    <rPh sb="9" eb="11">
      <t>ケイザイ</t>
    </rPh>
    <rPh sb="11" eb="13">
      <t>ケンキュウ</t>
    </rPh>
    <rPh sb="14" eb="16">
      <t>ホウコク</t>
    </rPh>
    <rPh sb="16" eb="18">
      <t>ロンブン</t>
    </rPh>
    <rPh sb="22" eb="24">
      <t>トウコウ</t>
    </rPh>
    <rPh sb="24" eb="26">
      <t>ヨテイ</t>
    </rPh>
    <phoneticPr fontId="1"/>
  </si>
  <si>
    <t>8)　報告分野選択
Area of presentation</t>
    <rPh sb="3" eb="5">
      <t>ホウコク</t>
    </rPh>
    <rPh sb="5" eb="7">
      <t>ブンヤ</t>
    </rPh>
    <rPh sb="7" eb="9">
      <t>センタク</t>
    </rPh>
    <phoneticPr fontId="1"/>
  </si>
  <si>
    <t>申請者年齢</t>
    <rPh sb="0" eb="3">
      <t>シンセイシャ</t>
    </rPh>
    <rPh sb="3" eb="5">
      <t>ネンレイ</t>
    </rPh>
    <phoneticPr fontId="1"/>
  </si>
  <si>
    <t>国地域</t>
    <rPh sb="0" eb="1">
      <t>クニ</t>
    </rPh>
    <rPh sb="1" eb="3">
      <t>チイキ</t>
    </rPh>
    <phoneticPr fontId="1"/>
  </si>
  <si>
    <t>手法</t>
    <rPh sb="0" eb="2">
      <t>シュホウ</t>
    </rPh>
    <phoneticPr fontId="1"/>
  </si>
  <si>
    <t>領域1</t>
    <rPh sb="0" eb="2">
      <t>リョウイキ</t>
    </rPh>
    <phoneticPr fontId="1"/>
  </si>
  <si>
    <t>領域2</t>
    <rPh sb="0" eb="2">
      <t>リョウイキ</t>
    </rPh>
    <phoneticPr fontId="1"/>
  </si>
  <si>
    <t>黄色い部分をプログラム作成で用いる</t>
    <rPh sb="0" eb="2">
      <t>キイロ</t>
    </rPh>
    <rPh sb="3" eb="5">
      <t>ブブン</t>
    </rPh>
    <rPh sb="11" eb="13">
      <t>サクセイ</t>
    </rPh>
    <rPh sb="14" eb="15">
      <t>モチ</t>
    </rPh>
    <phoneticPr fontId="1"/>
  </si>
  <si>
    <t>←太線部分を拡大企画委員会に持参。時間割表に張り付ける</t>
    <rPh sb="1" eb="3">
      <t>フトセン</t>
    </rPh>
    <rPh sb="3" eb="5">
      <t>ブブン</t>
    </rPh>
    <rPh sb="6" eb="8">
      <t>カクダイ</t>
    </rPh>
    <rPh sb="8" eb="10">
      <t>キカク</t>
    </rPh>
    <rPh sb="10" eb="12">
      <t>イイン</t>
    </rPh>
    <rPh sb="12" eb="13">
      <t>カイ</t>
    </rPh>
    <rPh sb="14" eb="16">
      <t>ジサン</t>
    </rPh>
    <rPh sb="17" eb="20">
      <t>ジカンワリ</t>
    </rPh>
    <rPh sb="20" eb="21">
      <t>ヒョウ</t>
    </rPh>
    <rPh sb="22" eb="23">
      <t>ハ</t>
    </rPh>
    <rPh sb="24" eb="25">
      <t>ツ</t>
    </rPh>
    <phoneticPr fontId="1"/>
  </si>
  <si>
    <t>言語</t>
    <rPh sb="0" eb="2">
      <t>ゲンゴ</t>
    </rPh>
    <phoneticPr fontId="1"/>
  </si>
  <si>
    <t>日本農業経済学会　2024年度大会　個別報告（ポスター報告）申請票
Application form for Poster Presentation at The Agricultural Economics Society of Japan Annual Meeting 2024</t>
    <rPh sb="0" eb="2">
      <t>ニホン</t>
    </rPh>
    <rPh sb="2" eb="4">
      <t>ノウギョウ</t>
    </rPh>
    <rPh sb="4" eb="6">
      <t>ケイザイ</t>
    </rPh>
    <rPh sb="6" eb="8">
      <t>ガッカイ</t>
    </rPh>
    <rPh sb="13" eb="15">
      <t>ネンド</t>
    </rPh>
    <rPh sb="15" eb="17">
      <t>タイカイ</t>
    </rPh>
    <rPh sb="18" eb="20">
      <t>コベツ</t>
    </rPh>
    <rPh sb="20" eb="22">
      <t>ホウコク</t>
    </rPh>
    <rPh sb="27" eb="29">
      <t>ホウコク</t>
    </rPh>
    <phoneticPr fontId="1"/>
  </si>
  <si>
    <t>1) 申請者（筆頭著者） Applicant (First Author) 
報告には2023年度の会員資格が必要です。
Membership for year 2023 is required for presentation.</t>
    <rPh sb="3" eb="6">
      <t>シンセイシャ</t>
    </rPh>
    <rPh sb="39" eb="41">
      <t>ホウコク</t>
    </rPh>
    <rPh sb="47" eb="49">
      <t>ネンド</t>
    </rPh>
    <rPh sb="50" eb="52">
      <t>カイイン</t>
    </rPh>
    <rPh sb="52" eb="54">
      <t>シカク</t>
    </rPh>
    <rPh sb="55" eb="57">
      <t>ヒツヨウ</t>
    </rPh>
    <phoneticPr fontId="1"/>
  </si>
  <si>
    <t>2) コレスポンディング・オーサー Corresponding Author 
報告には2023年度の会員資格が必要です。Membership for year 2023 is required for presentation.</t>
    <rPh sb="48" eb="50">
      <t>ネンド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</si>
</sst>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  <font>
      <sz val="9"/>
      <color rgb="FF000000"/>
      <name val="Meiryo UI"/>
      <family val="3"/>
      <charset val="128"/>
    </font>
    <font>
      <sz val="10"/>
      <color theme="1"/>
      <name val="ＭＳ Ｐゴシック"/>
      <family val="3"/>
      <charset val="128"/>
      <scheme val="minor"/>
    </font>
    <font>
      <sz val="8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u/>
      <sz val="11"/>
      <color theme="10"/>
      <name val="ＭＳ Ｐゴシック"/>
      <family val="2"/>
      <charset val="128"/>
      <scheme val="minor"/>
    </font>
    <font>
      <sz val="6"/>
      <color rgb="FFFF0000"/>
      <name val="ＭＳ Ｐゴシック"/>
      <family val="2"/>
      <charset val="128"/>
      <scheme val="minor"/>
    </font>
    <font>
      <sz val="11"/>
      <name val="ＭＳ Ｐゴシック"/>
      <family val="2"/>
      <charset val="128"/>
      <scheme val="minor"/>
    </font>
    <font>
      <sz val="9"/>
      <color indexed="81"/>
      <name val="MS P ゴシック"/>
      <family val="3"/>
      <charset val="128"/>
    </font>
    <font>
      <b/>
      <sz val="9"/>
      <color indexed="81"/>
      <name val="MS P ゴシック"/>
      <family val="3"/>
      <charset val="128"/>
    </font>
    <font>
      <sz val="11"/>
      <name val="ＭＳ Ｐゴシック"/>
      <family val="3"/>
      <charset val="128"/>
      <scheme val="minor"/>
    </font>
    <font>
      <sz val="9"/>
      <color theme="1"/>
      <name val="ＭＳ Ｐゴシック"/>
      <family val="2"/>
      <charset val="128"/>
      <scheme val="minor"/>
    </font>
    <font>
      <b/>
      <sz val="9"/>
      <color indexed="10"/>
      <name val="MS P ゴシック"/>
      <family val="3"/>
      <charset val="128"/>
    </font>
    <font>
      <sz val="11"/>
      <color rgb="FFFF0000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9" tint="0.599963377788628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</fills>
  <borders count="45">
    <border>
      <left/>
      <right/>
      <top/>
      <bottom/>
      <diagonal/>
    </border>
    <border>
      <left/>
      <right style="medium">
        <color theme="9" tint="0.39997558519241921"/>
      </right>
      <top/>
      <bottom style="medium">
        <color theme="9" tint="0.39997558519241921"/>
      </bottom>
      <diagonal/>
    </border>
    <border>
      <left/>
      <right style="medium">
        <color theme="9" tint="0.39997558519241921"/>
      </right>
      <top style="medium">
        <color theme="9" tint="0.39997558519241921"/>
      </top>
      <bottom style="medium">
        <color theme="9" tint="0.39997558519241921"/>
      </bottom>
      <diagonal/>
    </border>
    <border>
      <left style="medium">
        <color theme="9" tint="-0.499984740745262"/>
      </left>
      <right/>
      <top style="medium">
        <color theme="9" tint="-0.499984740745262"/>
      </top>
      <bottom/>
      <diagonal/>
    </border>
    <border>
      <left/>
      <right/>
      <top style="medium">
        <color theme="9" tint="-0.499984740745262"/>
      </top>
      <bottom/>
      <diagonal/>
    </border>
    <border>
      <left/>
      <right style="medium">
        <color theme="9" tint="0.39997558519241921"/>
      </right>
      <top style="medium">
        <color theme="9" tint="0.39997558519241921"/>
      </top>
      <bottom style="medium">
        <color theme="9" tint="-0.499984740745262"/>
      </bottom>
      <diagonal/>
    </border>
    <border>
      <left/>
      <right/>
      <top/>
      <bottom style="medium">
        <color theme="9" tint="-0.499984740745262"/>
      </bottom>
      <diagonal/>
    </border>
    <border>
      <left/>
      <right style="medium">
        <color theme="9" tint="-0.499984740745262"/>
      </right>
      <top/>
      <bottom style="medium">
        <color theme="9" tint="-0.499984740745262"/>
      </bottom>
      <diagonal/>
    </border>
    <border>
      <left/>
      <right/>
      <top style="medium">
        <color theme="9" tint="-0.499984740745262"/>
      </top>
      <bottom style="medium">
        <color theme="9" tint="-0.499984740745262"/>
      </bottom>
      <diagonal/>
    </border>
    <border>
      <left/>
      <right style="medium">
        <color theme="9" tint="-0.499984740745262"/>
      </right>
      <top style="medium">
        <color theme="9" tint="-0.499984740745262"/>
      </top>
      <bottom style="medium">
        <color theme="9" tint="-0.499984740745262"/>
      </bottom>
      <diagonal/>
    </border>
    <border>
      <left style="medium">
        <color theme="9" tint="0.39997558519241921"/>
      </left>
      <right style="medium">
        <color theme="9" tint="0.39997558519241921"/>
      </right>
      <top style="medium">
        <color theme="9" tint="-0.499984740745262"/>
      </top>
      <bottom style="medium">
        <color theme="9" tint="-0.499984740745262"/>
      </bottom>
      <diagonal/>
    </border>
    <border>
      <left style="medium">
        <color theme="9" tint="0.39997558519241921"/>
      </left>
      <right style="medium">
        <color theme="9" tint="-0.499984740745262"/>
      </right>
      <top style="medium">
        <color theme="9" tint="-0.499984740745262"/>
      </top>
      <bottom style="medium">
        <color theme="9" tint="-0.499984740745262"/>
      </bottom>
      <diagonal/>
    </border>
    <border>
      <left/>
      <right style="medium">
        <color theme="9" tint="-0.499984740745262"/>
      </right>
      <top style="medium">
        <color theme="9" tint="-0.499984740745262"/>
      </top>
      <bottom/>
      <diagonal/>
    </border>
    <border>
      <left style="medium">
        <color theme="9" tint="0.59999389629810485"/>
      </left>
      <right style="medium">
        <color theme="9" tint="0.59999389629810485"/>
      </right>
      <top style="medium">
        <color theme="9" tint="-0.499984740745262"/>
      </top>
      <bottom/>
      <diagonal/>
    </border>
    <border>
      <left style="medium">
        <color theme="9" tint="-0.499984740745262"/>
      </left>
      <right/>
      <top/>
      <bottom style="medium">
        <color theme="9" tint="-0.499984740745262"/>
      </bottom>
      <diagonal/>
    </border>
    <border>
      <left style="medium">
        <color theme="9" tint="0.59999389629810485"/>
      </left>
      <right style="medium">
        <color theme="9" tint="0.59999389629810485"/>
      </right>
      <top/>
      <bottom style="medium">
        <color theme="9" tint="-0.499984740745262"/>
      </bottom>
      <diagonal/>
    </border>
    <border>
      <left/>
      <right style="medium">
        <color theme="9" tint="-0.499984740745262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theme="9" tint="0.59999389629810485"/>
      </right>
      <top style="medium">
        <color indexed="64"/>
      </top>
      <bottom/>
      <diagonal/>
    </border>
    <border>
      <left/>
      <right style="medium">
        <color theme="9" tint="0.59999389629810485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theme="9" tint="-0.499984740745262"/>
      </bottom>
      <diagonal/>
    </border>
    <border>
      <left/>
      <right/>
      <top style="medium">
        <color indexed="64"/>
      </top>
      <bottom style="medium">
        <color theme="9" tint="-0.499984740745262"/>
      </bottom>
      <diagonal/>
    </border>
    <border>
      <left/>
      <right style="medium">
        <color theme="9" tint="-0.499984740745262"/>
      </right>
      <top style="medium">
        <color indexed="64"/>
      </top>
      <bottom style="medium">
        <color theme="9" tint="-0.499984740745262"/>
      </bottom>
      <diagonal/>
    </border>
    <border>
      <left style="medium">
        <color indexed="64"/>
      </left>
      <right/>
      <top/>
      <bottom style="medium">
        <color theme="9" tint="-0.499984740745262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10" fillId="0" borderId="0" applyNumberFormat="0" applyFill="0" applyBorder="0" applyAlignment="0" applyProtection="0">
      <alignment vertical="center"/>
    </xf>
  </cellStyleXfs>
  <cellXfs count="290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7" fillId="0" borderId="0" xfId="0" applyFont="1">
      <alignment vertical="center"/>
    </xf>
    <xf numFmtId="0" fontId="8" fillId="0" borderId="0" xfId="0" applyFont="1" applyAlignment="1">
      <alignment horizontal="left" vertical="center"/>
    </xf>
    <xf numFmtId="0" fontId="9" fillId="0" borderId="0" xfId="0" applyFont="1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11" fillId="0" borderId="0" xfId="0" applyFont="1">
      <alignment vertical="center"/>
    </xf>
    <xf numFmtId="0" fontId="4" fillId="0" borderId="0" xfId="0" applyFont="1" applyAlignment="1">
      <alignment vertical="center" wrapText="1"/>
    </xf>
    <xf numFmtId="0" fontId="5" fillId="0" borderId="0" xfId="0" applyFont="1">
      <alignment vertical="center"/>
    </xf>
    <xf numFmtId="0" fontId="0" fillId="0" borderId="2" xfId="0" applyBorder="1" applyAlignment="1" applyProtection="1">
      <alignment horizontal="center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8" xfId="0" quotePrefix="1" applyBorder="1" applyAlignment="1">
      <alignment horizontal="right" vertical="center"/>
    </xf>
    <xf numFmtId="0" fontId="2" fillId="0" borderId="8" xfId="0" applyFont="1" applyBorder="1" applyAlignment="1">
      <alignment horizontal="center" vertical="center"/>
    </xf>
    <xf numFmtId="0" fontId="0" fillId="0" borderId="10" xfId="0" applyBorder="1" applyAlignment="1" applyProtection="1">
      <alignment horizontal="center" vertical="center"/>
      <protection locked="0"/>
    </xf>
    <xf numFmtId="0" fontId="0" fillId="0" borderId="8" xfId="0" applyBorder="1" applyAlignment="1">
      <alignment horizontal="center" vertical="center"/>
    </xf>
    <xf numFmtId="0" fontId="0" fillId="0" borderId="11" xfId="0" applyBorder="1" applyAlignment="1" applyProtection="1">
      <alignment horizontal="center" vertical="center"/>
      <protection locked="0"/>
    </xf>
    <xf numFmtId="0" fontId="0" fillId="0" borderId="12" xfId="0" applyBorder="1">
      <alignment vertical="center"/>
    </xf>
    <xf numFmtId="0" fontId="0" fillId="0" borderId="7" xfId="0" applyBorder="1">
      <alignment vertical="center"/>
    </xf>
    <xf numFmtId="0" fontId="0" fillId="4" borderId="12" xfId="0" applyFill="1" applyBorder="1">
      <alignment vertical="center"/>
    </xf>
    <xf numFmtId="0" fontId="0" fillId="4" borderId="7" xfId="0" applyFill="1" applyBorder="1">
      <alignment vertical="center"/>
    </xf>
    <xf numFmtId="0" fontId="0" fillId="0" borderId="4" xfId="0" applyBorder="1">
      <alignment vertical="center"/>
    </xf>
    <xf numFmtId="0" fontId="0" fillId="0" borderId="6" xfId="0" applyBorder="1">
      <alignment vertical="center"/>
    </xf>
    <xf numFmtId="0" fontId="5" fillId="0" borderId="4" xfId="0" applyFont="1" applyBorder="1">
      <alignment vertical="center"/>
    </xf>
    <xf numFmtId="0" fontId="5" fillId="0" borderId="6" xfId="0" applyFont="1" applyBorder="1">
      <alignment vertical="center"/>
    </xf>
    <xf numFmtId="0" fontId="4" fillId="0" borderId="6" xfId="0" applyFont="1" applyBorder="1">
      <alignment vertical="center"/>
    </xf>
    <xf numFmtId="0" fontId="4" fillId="0" borderId="7" xfId="0" applyFont="1" applyBorder="1">
      <alignment vertical="center"/>
    </xf>
    <xf numFmtId="0" fontId="0" fillId="3" borderId="4" xfId="0" applyFill="1" applyBorder="1">
      <alignment vertical="center"/>
    </xf>
    <xf numFmtId="0" fontId="0" fillId="3" borderId="12" xfId="0" applyFill="1" applyBorder="1">
      <alignment vertical="center"/>
    </xf>
    <xf numFmtId="0" fontId="0" fillId="0" borderId="16" xfId="0" applyBorder="1">
      <alignment vertical="center"/>
    </xf>
    <xf numFmtId="0" fontId="7" fillId="0" borderId="6" xfId="0" applyFont="1" applyBorder="1">
      <alignment vertical="center"/>
    </xf>
    <xf numFmtId="0" fontId="0" fillId="0" borderId="5" xfId="0" applyBorder="1" applyAlignment="1" applyProtection="1">
      <alignment horizontal="center" vertical="center"/>
      <protection locked="0"/>
    </xf>
    <xf numFmtId="0" fontId="0" fillId="3" borderId="8" xfId="0" applyFill="1" applyBorder="1">
      <alignment vertical="center"/>
    </xf>
    <xf numFmtId="0" fontId="0" fillId="3" borderId="9" xfId="0" applyFill="1" applyBorder="1">
      <alignment vertical="center"/>
    </xf>
    <xf numFmtId="0" fontId="3" fillId="3" borderId="4" xfId="0" applyFont="1" applyFill="1" applyBorder="1">
      <alignment vertical="center"/>
    </xf>
    <xf numFmtId="0" fontId="12" fillId="0" borderId="0" xfId="0" applyFont="1">
      <alignment vertical="center"/>
    </xf>
    <xf numFmtId="0" fontId="0" fillId="0" borderId="26" xfId="0" applyBorder="1">
      <alignment vertical="center"/>
    </xf>
    <xf numFmtId="0" fontId="0" fillId="0" borderId="29" xfId="0" applyBorder="1">
      <alignment vertical="center"/>
    </xf>
    <xf numFmtId="0" fontId="16" fillId="0" borderId="26" xfId="0" applyFont="1" applyBorder="1" applyAlignment="1">
      <alignment vertical="center" wrapText="1"/>
    </xf>
    <xf numFmtId="0" fontId="0" fillId="2" borderId="23" xfId="0" applyFill="1" applyBorder="1">
      <alignment vertical="center"/>
    </xf>
    <xf numFmtId="0" fontId="0" fillId="2" borderId="24" xfId="0" applyFill="1" applyBorder="1">
      <alignment vertical="center"/>
    </xf>
    <xf numFmtId="0" fontId="0" fillId="2" borderId="25" xfId="0" applyFill="1" applyBorder="1">
      <alignment vertical="center"/>
    </xf>
    <xf numFmtId="0" fontId="0" fillId="2" borderId="33" xfId="0" applyFill="1" applyBorder="1">
      <alignment vertical="center"/>
    </xf>
    <xf numFmtId="0" fontId="0" fillId="2" borderId="34" xfId="0" applyFill="1" applyBorder="1">
      <alignment vertical="center"/>
    </xf>
    <xf numFmtId="0" fontId="0" fillId="2" borderId="35" xfId="0" applyFill="1" applyBorder="1">
      <alignment vertical="center"/>
    </xf>
    <xf numFmtId="0" fontId="0" fillId="2" borderId="36" xfId="0" applyFill="1" applyBorder="1">
      <alignment vertical="center"/>
    </xf>
    <xf numFmtId="0" fontId="0" fillId="2" borderId="37" xfId="0" applyFill="1" applyBorder="1" applyAlignment="1">
      <alignment horizontal="left" vertical="center" wrapText="1"/>
    </xf>
    <xf numFmtId="0" fontId="0" fillId="2" borderId="35" xfId="0" applyFill="1" applyBorder="1" applyAlignment="1">
      <alignment horizontal="left" vertical="center" wrapText="1"/>
    </xf>
    <xf numFmtId="0" fontId="0" fillId="3" borderId="6" xfId="0" applyFill="1" applyBorder="1">
      <alignment vertical="center"/>
    </xf>
    <xf numFmtId="0" fontId="4" fillId="0" borderId="0" xfId="0" applyFont="1" applyProtection="1">
      <alignment vertical="center"/>
      <protection locked="0"/>
    </xf>
    <xf numFmtId="0" fontId="8" fillId="3" borderId="20" xfId="0" applyFont="1" applyFill="1" applyBorder="1" applyAlignment="1">
      <alignment vertical="center" wrapText="1"/>
    </xf>
    <xf numFmtId="0" fontId="0" fillId="0" borderId="0" xfId="0" applyProtection="1">
      <alignment vertical="center"/>
      <protection locked="0"/>
    </xf>
    <xf numFmtId="0" fontId="15" fillId="0" borderId="20" xfId="0" applyFont="1" applyBorder="1" applyAlignment="1" applyProtection="1">
      <alignment horizontal="center" vertical="center"/>
      <protection locked="0"/>
    </xf>
    <xf numFmtId="0" fontId="12" fillId="0" borderId="30" xfId="0" applyFont="1" applyBorder="1" applyAlignment="1" applyProtection="1">
      <alignment horizontal="center" vertical="center"/>
      <protection locked="0"/>
    </xf>
    <xf numFmtId="0" fontId="15" fillId="0" borderId="21" xfId="0" applyFont="1" applyBorder="1" applyAlignment="1" applyProtection="1">
      <alignment horizontal="center" vertical="center"/>
      <protection locked="0"/>
    </xf>
    <xf numFmtId="0" fontId="15" fillId="0" borderId="31" xfId="0" applyFont="1" applyBorder="1" applyAlignment="1" applyProtection="1">
      <alignment horizontal="center" vertical="center"/>
      <protection locked="0"/>
    </xf>
    <xf numFmtId="0" fontId="0" fillId="0" borderId="39" xfId="0" applyBorder="1">
      <alignment vertical="center"/>
    </xf>
    <xf numFmtId="0" fontId="0" fillId="0" borderId="44" xfId="0" applyBorder="1" applyProtection="1">
      <alignment vertical="center"/>
      <protection locked="0"/>
    </xf>
    <xf numFmtId="0" fontId="0" fillId="3" borderId="19" xfId="0" applyFill="1" applyBorder="1">
      <alignment vertical="center"/>
    </xf>
    <xf numFmtId="0" fontId="0" fillId="5" borderId="18" xfId="0" applyFill="1" applyBorder="1">
      <alignment vertical="center"/>
    </xf>
    <xf numFmtId="0" fontId="0" fillId="3" borderId="18" xfId="0" applyFill="1" applyBorder="1" applyAlignment="1">
      <alignment horizontal="right" vertical="center"/>
    </xf>
    <xf numFmtId="0" fontId="0" fillId="0" borderId="38" xfId="0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0" fillId="0" borderId="0" xfId="0" applyAlignment="1">
      <alignment vertical="center" wrapText="1"/>
    </xf>
    <xf numFmtId="0" fontId="0" fillId="0" borderId="39" xfId="0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0" fontId="0" fillId="6" borderId="38" xfId="0" applyFill="1" applyBorder="1" applyAlignment="1">
      <alignment horizontal="right" vertical="center"/>
    </xf>
    <xf numFmtId="0" fontId="0" fillId="6" borderId="39" xfId="0" applyFill="1" applyBorder="1">
      <alignment vertical="center"/>
    </xf>
    <xf numFmtId="49" fontId="0" fillId="0" borderId="0" xfId="0" applyNumberFormat="1">
      <alignment vertical="center"/>
    </xf>
    <xf numFmtId="49" fontId="0" fillId="0" borderId="39" xfId="0" applyNumberFormat="1" applyBorder="1">
      <alignment vertical="center"/>
    </xf>
    <xf numFmtId="49" fontId="0" fillId="0" borderId="44" xfId="0" applyNumberFormat="1" applyBorder="1" applyProtection="1">
      <alignment vertical="center"/>
      <protection locked="0"/>
    </xf>
    <xf numFmtId="49" fontId="4" fillId="0" borderId="0" xfId="0" applyNumberFormat="1" applyFont="1">
      <alignment vertical="center"/>
    </xf>
    <xf numFmtId="49" fontId="0" fillId="0" borderId="0" xfId="0" applyNumberFormat="1" applyProtection="1">
      <alignment vertical="center"/>
      <protection locked="0"/>
    </xf>
    <xf numFmtId="49" fontId="0" fillId="3" borderId="18" xfId="0" applyNumberFormat="1" applyFill="1" applyBorder="1" applyAlignment="1">
      <alignment horizontal="right" vertical="center"/>
    </xf>
    <xf numFmtId="49" fontId="0" fillId="5" borderId="18" xfId="0" applyNumberFormat="1" applyFill="1" applyBorder="1" applyProtection="1">
      <alignment vertical="center"/>
      <protection locked="0"/>
    </xf>
    <xf numFmtId="49" fontId="0" fillId="3" borderId="19" xfId="0" applyNumberFormat="1" applyFill="1" applyBorder="1">
      <alignment vertical="center"/>
    </xf>
    <xf numFmtId="49" fontId="0" fillId="0" borderId="8" xfId="0" quotePrefix="1" applyNumberFormat="1" applyBorder="1" applyAlignment="1">
      <alignment horizontal="right" vertical="center"/>
    </xf>
    <xf numFmtId="49" fontId="2" fillId="0" borderId="8" xfId="0" applyNumberFormat="1" applyFont="1" applyBorder="1" applyAlignment="1">
      <alignment horizontal="center" vertical="center"/>
    </xf>
    <xf numFmtId="49" fontId="0" fillId="0" borderId="10" xfId="0" applyNumberFormat="1" applyBorder="1" applyAlignment="1" applyProtection="1">
      <alignment horizontal="center" vertical="center"/>
      <protection locked="0"/>
    </xf>
    <xf numFmtId="49" fontId="0" fillId="0" borderId="8" xfId="0" applyNumberFormat="1" applyBorder="1" applyAlignment="1">
      <alignment horizontal="center" vertical="center"/>
    </xf>
    <xf numFmtId="49" fontId="0" fillId="0" borderId="11" xfId="0" applyNumberFormat="1" applyBorder="1" applyAlignment="1" applyProtection="1">
      <alignment horizontal="center" vertical="center"/>
      <protection locked="0"/>
    </xf>
    <xf numFmtId="49" fontId="0" fillId="0" borderId="0" xfId="0" applyNumberFormat="1" applyAlignment="1">
      <alignment horizontal="center" vertical="center"/>
    </xf>
    <xf numFmtId="49" fontId="16" fillId="0" borderId="26" xfId="0" applyNumberFormat="1" applyFont="1" applyBorder="1" applyAlignment="1">
      <alignment vertical="center" wrapText="1"/>
    </xf>
    <xf numFmtId="49" fontId="8" fillId="3" borderId="20" xfId="0" applyNumberFormat="1" applyFont="1" applyFill="1" applyBorder="1" applyAlignment="1">
      <alignment vertical="center" wrapText="1"/>
    </xf>
    <xf numFmtId="49" fontId="0" fillId="0" borderId="26" xfId="0" applyNumberFormat="1" applyBorder="1">
      <alignment vertical="center"/>
    </xf>
    <xf numFmtId="49" fontId="15" fillId="0" borderId="20" xfId="0" applyNumberFormat="1" applyFont="1" applyBorder="1" applyAlignment="1" applyProtection="1">
      <alignment horizontal="center" vertical="center"/>
      <protection locked="0"/>
    </xf>
    <xf numFmtId="49" fontId="15" fillId="0" borderId="21" xfId="0" applyNumberFormat="1" applyFont="1" applyBorder="1" applyAlignment="1" applyProtection="1">
      <alignment horizontal="center" vertical="center"/>
      <protection locked="0"/>
    </xf>
    <xf numFmtId="49" fontId="0" fillId="0" borderId="29" xfId="0" applyNumberFormat="1" applyBorder="1">
      <alignment vertical="center"/>
    </xf>
    <xf numFmtId="49" fontId="12" fillId="0" borderId="30" xfId="0" applyNumberFormat="1" applyFont="1" applyBorder="1" applyAlignment="1" applyProtection="1">
      <alignment horizontal="center" vertical="center"/>
      <protection locked="0"/>
    </xf>
    <xf numFmtId="49" fontId="15" fillId="0" borderId="31" xfId="0" applyNumberFormat="1" applyFont="1" applyBorder="1" applyAlignment="1" applyProtection="1">
      <alignment horizontal="center" vertical="center"/>
      <protection locked="0"/>
    </xf>
    <xf numFmtId="49" fontId="0" fillId="2" borderId="23" xfId="0" applyNumberFormat="1" applyFill="1" applyBorder="1">
      <alignment vertical="center"/>
    </xf>
    <xf numFmtId="49" fontId="0" fillId="2" borderId="25" xfId="0" applyNumberFormat="1" applyFill="1" applyBorder="1">
      <alignment vertical="center"/>
    </xf>
    <xf numFmtId="49" fontId="0" fillId="0" borderId="12" xfId="0" applyNumberFormat="1" applyBorder="1">
      <alignment vertical="center"/>
    </xf>
    <xf numFmtId="49" fontId="4" fillId="0" borderId="0" xfId="0" applyNumberFormat="1" applyFont="1" applyAlignment="1">
      <alignment vertical="center" wrapText="1"/>
    </xf>
    <xf numFmtId="49" fontId="0" fillId="4" borderId="12" xfId="0" applyNumberFormat="1" applyFill="1" applyBorder="1">
      <alignment vertical="center"/>
    </xf>
    <xf numFmtId="49" fontId="0" fillId="2" borderId="33" xfId="0" applyNumberFormat="1" applyFill="1" applyBorder="1">
      <alignment vertical="center"/>
    </xf>
    <xf numFmtId="49" fontId="0" fillId="2" borderId="35" xfId="0" applyNumberFormat="1" applyFill="1" applyBorder="1">
      <alignment vertical="center"/>
    </xf>
    <xf numFmtId="49" fontId="0" fillId="0" borderId="7" xfId="0" applyNumberFormat="1" applyBorder="1">
      <alignment vertical="center"/>
    </xf>
    <xf numFmtId="49" fontId="0" fillId="4" borderId="7" xfId="0" applyNumberFormat="1" applyFill="1" applyBorder="1">
      <alignment vertical="center"/>
    </xf>
    <xf numFmtId="49" fontId="0" fillId="2" borderId="24" xfId="0" applyNumberFormat="1" applyFill="1" applyBorder="1">
      <alignment vertical="center"/>
    </xf>
    <xf numFmtId="49" fontId="0" fillId="0" borderId="4" xfId="0" applyNumberFormat="1" applyBorder="1">
      <alignment vertical="center"/>
    </xf>
    <xf numFmtId="49" fontId="0" fillId="2" borderId="34" xfId="0" applyNumberFormat="1" applyFill="1" applyBorder="1">
      <alignment vertical="center"/>
    </xf>
    <xf numFmtId="49" fontId="0" fillId="0" borderId="6" xfId="0" applyNumberFormat="1" applyBorder="1">
      <alignment vertical="center"/>
    </xf>
    <xf numFmtId="49" fontId="0" fillId="2" borderId="36" xfId="0" applyNumberFormat="1" applyFill="1" applyBorder="1">
      <alignment vertical="center"/>
    </xf>
    <xf numFmtId="49" fontId="5" fillId="0" borderId="4" xfId="0" applyNumberFormat="1" applyFont="1" applyBorder="1">
      <alignment vertical="center"/>
    </xf>
    <xf numFmtId="49" fontId="0" fillId="2" borderId="37" xfId="0" applyNumberFormat="1" applyFill="1" applyBorder="1" applyAlignment="1">
      <alignment horizontal="left" vertical="center" wrapText="1"/>
    </xf>
    <xf numFmtId="49" fontId="0" fillId="2" borderId="35" xfId="0" applyNumberFormat="1" applyFill="1" applyBorder="1" applyAlignment="1">
      <alignment horizontal="left" vertical="center" wrapText="1"/>
    </xf>
    <xf numFmtId="49" fontId="5" fillId="0" borderId="6" xfId="0" applyNumberFormat="1" applyFont="1" applyBorder="1">
      <alignment vertical="center"/>
    </xf>
    <xf numFmtId="49" fontId="4" fillId="0" borderId="6" xfId="0" applyNumberFormat="1" applyFont="1" applyBorder="1">
      <alignment vertical="center"/>
    </xf>
    <xf numFmtId="49" fontId="4" fillId="0" borderId="7" xfId="0" applyNumberFormat="1" applyFont="1" applyBorder="1">
      <alignment vertical="center"/>
    </xf>
    <xf numFmtId="49" fontId="0" fillId="3" borderId="8" xfId="0" applyNumberFormat="1" applyFill="1" applyBorder="1">
      <alignment vertical="center"/>
    </xf>
    <xf numFmtId="49" fontId="0" fillId="3" borderId="9" xfId="0" applyNumberFormat="1" applyFill="1" applyBorder="1">
      <alignment vertical="center"/>
    </xf>
    <xf numFmtId="49" fontId="5" fillId="0" borderId="0" xfId="0" applyNumberFormat="1" applyFont="1">
      <alignment vertical="center"/>
    </xf>
    <xf numFmtId="49" fontId="7" fillId="0" borderId="0" xfId="0" applyNumberFormat="1" applyFont="1">
      <alignment vertical="center"/>
    </xf>
    <xf numFmtId="49" fontId="11" fillId="0" borderId="0" xfId="0" applyNumberFormat="1" applyFont="1">
      <alignment vertical="center"/>
    </xf>
    <xf numFmtId="49" fontId="0" fillId="0" borderId="16" xfId="0" applyNumberFormat="1" applyBorder="1">
      <alignment vertical="center"/>
    </xf>
    <xf numFmtId="49" fontId="8" fillId="0" borderId="0" xfId="0" applyNumberFormat="1" applyFont="1" applyAlignment="1">
      <alignment horizontal="left" vertical="center"/>
    </xf>
    <xf numFmtId="49" fontId="9" fillId="0" borderId="0" xfId="0" applyNumberFormat="1" applyFont="1">
      <alignment vertical="center"/>
    </xf>
    <xf numFmtId="49" fontId="3" fillId="0" borderId="0" xfId="0" applyNumberFormat="1" applyFont="1">
      <alignment vertical="center"/>
    </xf>
    <xf numFmtId="49" fontId="0" fillId="3" borderId="4" xfId="0" applyNumberFormat="1" applyFill="1" applyBorder="1">
      <alignment vertical="center"/>
    </xf>
    <xf numFmtId="49" fontId="3" fillId="3" borderId="4" xfId="0" applyNumberFormat="1" applyFont="1" applyFill="1" applyBorder="1">
      <alignment vertical="center"/>
    </xf>
    <xf numFmtId="49" fontId="0" fillId="3" borderId="12" xfId="0" applyNumberFormat="1" applyFill="1" applyBorder="1">
      <alignment vertical="center"/>
    </xf>
    <xf numFmtId="49" fontId="0" fillId="3" borderId="6" xfId="0" applyNumberFormat="1" applyFill="1" applyBorder="1">
      <alignment vertical="center"/>
    </xf>
    <xf numFmtId="49" fontId="0" fillId="0" borderId="1" xfId="0" applyNumberFormat="1" applyBorder="1" applyAlignment="1" applyProtection="1">
      <alignment horizontal="center" vertical="center"/>
      <protection locked="0"/>
    </xf>
    <xf numFmtId="49" fontId="0" fillId="0" borderId="2" xfId="0" applyNumberFormat="1" applyBorder="1" applyAlignment="1" applyProtection="1">
      <alignment horizontal="center" vertical="center"/>
      <protection locked="0"/>
    </xf>
    <xf numFmtId="49" fontId="0" fillId="0" borderId="5" xfId="0" applyNumberFormat="1" applyBorder="1" applyAlignment="1" applyProtection="1">
      <alignment horizontal="center" vertical="center"/>
      <protection locked="0"/>
    </xf>
    <xf numFmtId="49" fontId="7" fillId="0" borderId="6" xfId="0" applyNumberFormat="1" applyFont="1" applyBorder="1">
      <alignment vertical="center"/>
    </xf>
    <xf numFmtId="0" fontId="19" fillId="0" borderId="0" xfId="0" applyFont="1" applyAlignment="1" applyProtection="1">
      <alignment horizontal="center" vertical="center" wrapText="1"/>
      <protection locked="0"/>
    </xf>
    <xf numFmtId="49" fontId="15" fillId="0" borderId="21" xfId="0" applyNumberFormat="1" applyFont="1" applyBorder="1" applyAlignment="1" applyProtection="1">
      <alignment horizontal="center" vertical="center"/>
      <protection locked="0"/>
    </xf>
    <xf numFmtId="49" fontId="15" fillId="0" borderId="28" xfId="0" applyNumberFormat="1" applyFont="1" applyBorder="1" applyAlignment="1" applyProtection="1">
      <alignment horizontal="center" vertical="center"/>
      <protection locked="0"/>
    </xf>
    <xf numFmtId="49" fontId="0" fillId="0" borderId="17" xfId="0" applyNumberFormat="1" applyBorder="1" applyAlignment="1" applyProtection="1">
      <alignment horizontal="center" vertical="center"/>
      <protection locked="0"/>
    </xf>
    <xf numFmtId="49" fontId="0" fillId="0" borderId="19" xfId="0" applyNumberFormat="1" applyBorder="1" applyAlignment="1" applyProtection="1">
      <alignment horizontal="center" vertical="center"/>
      <protection locked="0"/>
    </xf>
    <xf numFmtId="49" fontId="4" fillId="0" borderId="0" xfId="0" applyNumberFormat="1" applyFont="1" applyAlignment="1">
      <alignment horizontal="left" vertical="center"/>
    </xf>
    <xf numFmtId="49" fontId="10" fillId="0" borderId="8" xfId="1" applyNumberFormat="1" applyBorder="1" applyAlignment="1" applyProtection="1">
      <alignment horizontal="center" vertical="center"/>
      <protection locked="0"/>
    </xf>
    <xf numFmtId="49" fontId="0" fillId="0" borderId="8" xfId="0" applyNumberFormat="1" applyBorder="1" applyAlignment="1" applyProtection="1">
      <alignment horizontal="center" vertical="center"/>
      <protection locked="0"/>
    </xf>
    <xf numFmtId="49" fontId="0" fillId="0" borderId="9" xfId="0" applyNumberFormat="1" applyBorder="1" applyAlignment="1" applyProtection="1">
      <alignment horizontal="center" vertical="center"/>
      <protection locked="0"/>
    </xf>
    <xf numFmtId="49" fontId="0" fillId="3" borderId="22" xfId="0" applyNumberFormat="1" applyFill="1" applyBorder="1" applyAlignment="1">
      <alignment horizontal="center" vertical="center"/>
    </xf>
    <xf numFmtId="49" fontId="0" fillId="3" borderId="20" xfId="0" applyNumberFormat="1" applyFill="1" applyBorder="1" applyAlignment="1">
      <alignment horizontal="center" vertical="center"/>
    </xf>
    <xf numFmtId="49" fontId="0" fillId="3" borderId="27" xfId="0" applyNumberFormat="1" applyFill="1" applyBorder="1" applyAlignment="1">
      <alignment horizontal="center" vertical="center"/>
    </xf>
    <xf numFmtId="49" fontId="15" fillId="0" borderId="21" xfId="0" applyNumberFormat="1" applyFont="1" applyBorder="1" applyAlignment="1">
      <alignment horizontal="center" vertical="center"/>
    </xf>
    <xf numFmtId="49" fontId="15" fillId="0" borderId="28" xfId="0" applyNumberFormat="1" applyFont="1" applyBorder="1" applyAlignment="1">
      <alignment horizontal="center" vertical="center"/>
    </xf>
    <xf numFmtId="49" fontId="0" fillId="3" borderId="17" xfId="0" applyNumberFormat="1" applyFill="1" applyBorder="1" applyAlignment="1">
      <alignment horizontal="center" vertical="center"/>
    </xf>
    <xf numFmtId="49" fontId="0" fillId="3" borderId="19" xfId="0" applyNumberFormat="1" applyFill="1" applyBorder="1" applyAlignment="1">
      <alignment horizontal="center" vertical="center"/>
    </xf>
    <xf numFmtId="49" fontId="0" fillId="2" borderId="17" xfId="0" applyNumberFormat="1" applyFill="1" applyBorder="1" applyAlignment="1">
      <alignment horizontal="center" vertical="center" wrapText="1"/>
    </xf>
    <xf numFmtId="49" fontId="0" fillId="2" borderId="18" xfId="0" applyNumberFormat="1" applyFill="1" applyBorder="1" applyAlignment="1">
      <alignment horizontal="center" vertical="center" wrapText="1"/>
    </xf>
    <xf numFmtId="49" fontId="0" fillId="3" borderId="38" xfId="0" applyNumberFormat="1" applyFill="1" applyBorder="1" applyAlignment="1">
      <alignment horizontal="center" vertical="center"/>
    </xf>
    <xf numFmtId="49" fontId="0" fillId="3" borderId="39" xfId="0" applyNumberFormat="1" applyFill="1" applyBorder="1" applyAlignment="1">
      <alignment horizontal="center" vertical="center"/>
    </xf>
    <xf numFmtId="49" fontId="0" fillId="3" borderId="33" xfId="0" applyNumberFormat="1" applyFill="1" applyBorder="1" applyAlignment="1">
      <alignment horizontal="center" vertical="center"/>
    </xf>
    <xf numFmtId="49" fontId="0" fillId="3" borderId="35" xfId="0" applyNumberFormat="1" applyFill="1" applyBorder="1" applyAlignment="1">
      <alignment horizontal="center" vertical="center"/>
    </xf>
    <xf numFmtId="49" fontId="0" fillId="0" borderId="23" xfId="0" applyNumberFormat="1" applyBorder="1" applyAlignment="1" applyProtection="1">
      <alignment horizontal="center" vertical="center"/>
      <protection locked="0"/>
    </xf>
    <xf numFmtId="49" fontId="0" fillId="0" borderId="25" xfId="0" applyNumberFormat="1" applyBorder="1" applyAlignment="1" applyProtection="1">
      <alignment horizontal="center" vertical="center"/>
      <protection locked="0"/>
    </xf>
    <xf numFmtId="49" fontId="0" fillId="0" borderId="33" xfId="0" applyNumberFormat="1" applyBorder="1" applyAlignment="1" applyProtection="1">
      <alignment horizontal="center" vertical="center"/>
      <protection locked="0"/>
    </xf>
    <xf numFmtId="49" fontId="0" fillId="0" borderId="35" xfId="0" applyNumberFormat="1" applyBorder="1" applyAlignment="1" applyProtection="1">
      <alignment horizontal="center" vertical="center"/>
      <protection locked="0"/>
    </xf>
    <xf numFmtId="49" fontId="0" fillId="3" borderId="23" xfId="0" applyNumberFormat="1" applyFill="1" applyBorder="1" applyAlignment="1">
      <alignment horizontal="center" vertical="center"/>
    </xf>
    <xf numFmtId="49" fontId="0" fillId="3" borderId="25" xfId="0" applyNumberFormat="1" applyFill="1" applyBorder="1" applyAlignment="1">
      <alignment horizontal="center" vertical="center"/>
    </xf>
    <xf numFmtId="49" fontId="0" fillId="0" borderId="40" xfId="0" applyNumberFormat="1" applyBorder="1" applyAlignment="1" applyProtection="1">
      <alignment horizontal="center" vertical="center"/>
      <protection locked="0"/>
    </xf>
    <xf numFmtId="49" fontId="0" fillId="0" borderId="41" xfId="0" applyNumberFormat="1" applyBorder="1" applyAlignment="1" applyProtection="1">
      <alignment horizontal="center" vertical="center"/>
      <protection locked="0"/>
    </xf>
    <xf numFmtId="49" fontId="0" fillId="0" borderId="42" xfId="0" applyNumberFormat="1" applyBorder="1" applyAlignment="1" applyProtection="1">
      <alignment horizontal="center" vertical="center"/>
      <protection locked="0"/>
    </xf>
    <xf numFmtId="49" fontId="0" fillId="3" borderId="6" xfId="0" applyNumberFormat="1" applyFill="1" applyBorder="1" applyAlignment="1">
      <alignment horizontal="left" vertical="center" wrapText="1"/>
    </xf>
    <xf numFmtId="49" fontId="0" fillId="3" borderId="7" xfId="0" applyNumberFormat="1" applyFill="1" applyBorder="1" applyAlignment="1">
      <alignment horizontal="left" vertical="center" wrapText="1"/>
    </xf>
    <xf numFmtId="49" fontId="0" fillId="0" borderId="4" xfId="0" applyNumberFormat="1" applyBorder="1" applyAlignment="1">
      <alignment horizontal="center" vertical="center"/>
    </xf>
    <xf numFmtId="49" fontId="0" fillId="0" borderId="6" xfId="0" applyNumberFormat="1" applyBorder="1" applyAlignment="1">
      <alignment horizontal="center" vertical="center"/>
    </xf>
    <xf numFmtId="49" fontId="3" fillId="3" borderId="17" xfId="0" applyNumberFormat="1" applyFont="1" applyFill="1" applyBorder="1" applyAlignment="1">
      <alignment horizontal="center" vertical="center"/>
    </xf>
    <xf numFmtId="49" fontId="3" fillId="3" borderId="19" xfId="0" applyNumberFormat="1" applyFont="1" applyFill="1" applyBorder="1" applyAlignment="1">
      <alignment horizontal="center" vertical="center"/>
    </xf>
    <xf numFmtId="49" fontId="4" fillId="0" borderId="0" xfId="0" applyNumberFormat="1" applyFont="1" applyAlignment="1">
      <alignment horizontal="center" vertical="center"/>
    </xf>
    <xf numFmtId="49" fontId="4" fillId="0" borderId="16" xfId="0" applyNumberFormat="1" applyFont="1" applyBorder="1" applyAlignment="1">
      <alignment horizontal="center" vertical="center"/>
    </xf>
    <xf numFmtId="49" fontId="12" fillId="4" borderId="3" xfId="0" applyNumberFormat="1" applyFont="1" applyFill="1" applyBorder="1" applyAlignment="1">
      <alignment horizontal="center" vertical="center" wrapText="1"/>
    </xf>
    <xf numFmtId="49" fontId="12" fillId="4" borderId="4" xfId="0" applyNumberFormat="1" applyFont="1" applyFill="1" applyBorder="1" applyAlignment="1">
      <alignment horizontal="center" vertical="center" wrapText="1"/>
    </xf>
    <xf numFmtId="49" fontId="12" fillId="4" borderId="14" xfId="0" applyNumberFormat="1" applyFont="1" applyFill="1" applyBorder="1" applyAlignment="1">
      <alignment horizontal="center" vertical="center" wrapText="1"/>
    </xf>
    <xf numFmtId="49" fontId="12" fillId="4" borderId="6" xfId="0" applyNumberFormat="1" applyFont="1" applyFill="1" applyBorder="1" applyAlignment="1">
      <alignment horizontal="center" vertical="center" wrapText="1"/>
    </xf>
    <xf numFmtId="49" fontId="12" fillId="0" borderId="13" xfId="0" applyNumberFormat="1" applyFont="1" applyBorder="1" applyAlignment="1" applyProtection="1">
      <alignment horizontal="center" vertical="center" wrapText="1"/>
      <protection locked="0"/>
    </xf>
    <xf numFmtId="49" fontId="12" fillId="0" borderId="15" xfId="0" applyNumberFormat="1" applyFont="1" applyBorder="1" applyAlignment="1" applyProtection="1">
      <alignment horizontal="center" vertical="center" wrapText="1"/>
      <protection locked="0"/>
    </xf>
    <xf numFmtId="49" fontId="0" fillId="0" borderId="0" xfId="0" applyNumberFormat="1" applyAlignment="1" applyProtection="1">
      <alignment horizontal="center" vertical="center"/>
      <protection locked="0"/>
    </xf>
    <xf numFmtId="49" fontId="0" fillId="0" borderId="16" xfId="0" applyNumberFormat="1" applyBorder="1" applyAlignment="1" applyProtection="1">
      <alignment horizontal="center" vertical="center"/>
      <protection locked="0"/>
    </xf>
    <xf numFmtId="49" fontId="0" fillId="0" borderId="6" xfId="0" applyNumberFormat="1" applyBorder="1" applyAlignment="1" applyProtection="1">
      <alignment horizontal="center" vertical="center"/>
      <protection locked="0"/>
    </xf>
    <xf numFmtId="49" fontId="12" fillId="0" borderId="20" xfId="0" applyNumberFormat="1" applyFont="1" applyBorder="1" applyAlignment="1" applyProtection="1">
      <alignment horizontal="center" vertical="center"/>
      <protection locked="0"/>
    </xf>
    <xf numFmtId="49" fontId="0" fillId="2" borderId="18" xfId="0" applyNumberFormat="1" applyFill="1" applyBorder="1" applyAlignment="1">
      <alignment horizontal="center" vertical="center"/>
    </xf>
    <xf numFmtId="49" fontId="0" fillId="2" borderId="19" xfId="0" applyNumberFormat="1" applyFill="1" applyBorder="1" applyAlignment="1">
      <alignment horizontal="center" vertical="center"/>
    </xf>
    <xf numFmtId="49" fontId="0" fillId="0" borderId="17" xfId="0" applyNumberFormat="1" applyBorder="1" applyAlignment="1">
      <alignment horizontal="center" vertical="center"/>
    </xf>
    <xf numFmtId="49" fontId="0" fillId="0" borderId="18" xfId="0" applyNumberFormat="1" applyBorder="1" applyAlignment="1">
      <alignment horizontal="center" vertical="center"/>
    </xf>
    <xf numFmtId="49" fontId="0" fillId="0" borderId="19" xfId="0" applyNumberFormat="1" applyBorder="1" applyAlignment="1">
      <alignment horizontal="center" vertical="center"/>
    </xf>
    <xf numFmtId="49" fontId="0" fillId="0" borderId="34" xfId="0" applyNumberFormat="1" applyBorder="1" applyAlignment="1" applyProtection="1">
      <alignment horizontal="center" vertical="center"/>
      <protection locked="0"/>
    </xf>
    <xf numFmtId="49" fontId="0" fillId="3" borderId="0" xfId="0" applyNumberFormat="1" applyFill="1" applyAlignment="1">
      <alignment horizontal="center" vertical="center"/>
    </xf>
    <xf numFmtId="49" fontId="0" fillId="0" borderId="43" xfId="0" applyNumberFormat="1" applyBorder="1" applyAlignment="1" applyProtection="1">
      <alignment horizontal="center" vertical="center"/>
      <protection locked="0"/>
    </xf>
    <xf numFmtId="49" fontId="0" fillId="0" borderId="7" xfId="0" applyNumberFormat="1" applyBorder="1" applyAlignment="1" applyProtection="1">
      <alignment horizontal="center" vertical="center"/>
      <protection locked="0"/>
    </xf>
    <xf numFmtId="0" fontId="4" fillId="0" borderId="0" xfId="0" applyFont="1" applyAlignment="1">
      <alignment horizontal="left" vertical="center" wrapText="1"/>
    </xf>
    <xf numFmtId="49" fontId="4" fillId="0" borderId="24" xfId="0" applyNumberFormat="1" applyFont="1" applyBorder="1" applyAlignment="1">
      <alignment horizontal="left" vertical="center" wrapText="1"/>
    </xf>
    <xf numFmtId="49" fontId="0" fillId="2" borderId="23" xfId="0" applyNumberFormat="1" applyFill="1" applyBorder="1" applyAlignment="1">
      <alignment horizontal="center" vertical="center" wrapText="1"/>
    </xf>
    <xf numFmtId="49" fontId="0" fillId="2" borderId="25" xfId="0" applyNumberFormat="1" applyFill="1" applyBorder="1" applyAlignment="1">
      <alignment horizontal="center" vertical="center" wrapText="1"/>
    </xf>
    <xf numFmtId="49" fontId="0" fillId="2" borderId="38" xfId="0" applyNumberFormat="1" applyFill="1" applyBorder="1" applyAlignment="1">
      <alignment horizontal="center" vertical="center" wrapText="1"/>
    </xf>
    <xf numFmtId="49" fontId="0" fillId="2" borderId="39" xfId="0" applyNumberFormat="1" applyFill="1" applyBorder="1" applyAlignment="1">
      <alignment horizontal="center" vertical="center" wrapText="1"/>
    </xf>
    <xf numFmtId="49" fontId="0" fillId="2" borderId="33" xfId="0" applyNumberFormat="1" applyFill="1" applyBorder="1" applyAlignment="1">
      <alignment horizontal="center" vertical="center" wrapText="1"/>
    </xf>
    <xf numFmtId="49" fontId="0" fillId="2" borderId="35" xfId="0" applyNumberFormat="1" applyFill="1" applyBorder="1" applyAlignment="1">
      <alignment horizontal="center" vertical="center" wrapText="1"/>
    </xf>
    <xf numFmtId="49" fontId="12" fillId="0" borderId="30" xfId="0" applyNumberFormat="1" applyFont="1" applyBorder="1" applyAlignment="1" applyProtection="1">
      <alignment horizontal="center" vertical="center"/>
      <protection locked="0"/>
    </xf>
    <xf numFmtId="49" fontId="15" fillId="0" borderId="31" xfId="0" applyNumberFormat="1" applyFont="1" applyBorder="1" applyAlignment="1" applyProtection="1">
      <alignment horizontal="center" vertical="center"/>
      <protection locked="0"/>
    </xf>
    <xf numFmtId="49" fontId="15" fillId="0" borderId="32" xfId="0" applyNumberFormat="1" applyFont="1" applyBorder="1" applyAlignment="1" applyProtection="1">
      <alignment horizontal="center" vertical="center"/>
      <protection locked="0"/>
    </xf>
    <xf numFmtId="49" fontId="0" fillId="4" borderId="23" xfId="0" applyNumberFormat="1" applyFill="1" applyBorder="1" applyAlignment="1">
      <alignment horizontal="center" vertical="center"/>
    </xf>
    <xf numFmtId="49" fontId="0" fillId="4" borderId="24" xfId="0" applyNumberFormat="1" applyFill="1" applyBorder="1" applyAlignment="1">
      <alignment horizontal="center" vertical="center"/>
    </xf>
    <xf numFmtId="49" fontId="0" fillId="4" borderId="25" xfId="0" applyNumberFormat="1" applyFill="1" applyBorder="1" applyAlignment="1">
      <alignment horizontal="center" vertical="center"/>
    </xf>
    <xf numFmtId="49" fontId="0" fillId="4" borderId="17" xfId="0" applyNumberFormat="1" applyFill="1" applyBorder="1" applyAlignment="1">
      <alignment horizontal="center" vertical="center"/>
    </xf>
    <xf numFmtId="49" fontId="0" fillId="4" borderId="18" xfId="0" applyNumberFormat="1" applyFill="1" applyBorder="1" applyAlignment="1">
      <alignment horizontal="center" vertical="center"/>
    </xf>
    <xf numFmtId="49" fontId="0" fillId="4" borderId="19" xfId="0" applyNumberFormat="1" applyFill="1" applyBorder="1" applyAlignment="1">
      <alignment horizontal="center" vertical="center"/>
    </xf>
    <xf numFmtId="49" fontId="0" fillId="0" borderId="18" xfId="0" applyNumberFormat="1" applyBorder="1" applyAlignment="1" applyProtection="1">
      <alignment horizontal="center" vertical="center"/>
      <protection locked="0"/>
    </xf>
    <xf numFmtId="49" fontId="0" fillId="3" borderId="20" xfId="0" applyNumberFormat="1" applyFill="1" applyBorder="1" applyAlignment="1">
      <alignment horizontal="center" vertical="center" wrapText="1"/>
    </xf>
    <xf numFmtId="49" fontId="15" fillId="0" borderId="20" xfId="0" applyNumberFormat="1" applyFont="1" applyBorder="1" applyAlignment="1">
      <alignment horizontal="center" vertical="center"/>
    </xf>
    <xf numFmtId="49" fontId="15" fillId="0" borderId="20" xfId="0" applyNumberFormat="1" applyFont="1" applyBorder="1" applyAlignment="1" applyProtection="1">
      <alignment horizontal="center" vertical="center"/>
      <protection locked="0"/>
    </xf>
    <xf numFmtId="0" fontId="0" fillId="0" borderId="0" xfId="0" applyAlignment="1">
      <alignment horizontal="center" vertical="center"/>
    </xf>
    <xf numFmtId="0" fontId="0" fillId="6" borderId="23" xfId="0" applyFill="1" applyBorder="1" applyAlignment="1">
      <alignment horizontal="left" vertical="center" wrapText="1"/>
    </xf>
    <xf numFmtId="0" fontId="0" fillId="6" borderId="25" xfId="0" applyFill="1" applyBorder="1" applyAlignment="1">
      <alignment horizontal="left" vertical="center" wrapText="1"/>
    </xf>
    <xf numFmtId="0" fontId="0" fillId="6" borderId="0" xfId="0" applyFill="1" applyAlignment="1">
      <alignment horizontal="center" vertical="top"/>
    </xf>
    <xf numFmtId="0" fontId="0" fillId="6" borderId="0" xfId="0" applyFill="1" applyAlignment="1">
      <alignment horizontal="center" vertical="center"/>
    </xf>
    <xf numFmtId="0" fontId="0" fillId="6" borderId="0" xfId="0" applyFill="1" applyAlignment="1">
      <alignment horizontal="left" vertical="top"/>
    </xf>
    <xf numFmtId="0" fontId="0" fillId="2" borderId="23" xfId="0" applyFill="1" applyBorder="1" applyAlignment="1">
      <alignment horizontal="center" vertical="center" wrapText="1"/>
    </xf>
    <xf numFmtId="0" fontId="0" fillId="2" borderId="25" xfId="0" applyFill="1" applyBorder="1" applyAlignment="1">
      <alignment horizontal="center" vertical="center" wrapText="1"/>
    </xf>
    <xf numFmtId="0" fontId="0" fillId="2" borderId="38" xfId="0" applyFill="1" applyBorder="1" applyAlignment="1">
      <alignment horizontal="center" vertical="center" wrapText="1"/>
    </xf>
    <xf numFmtId="0" fontId="0" fillId="2" borderId="39" xfId="0" applyFill="1" applyBorder="1" applyAlignment="1">
      <alignment horizontal="center" vertical="center" wrapText="1"/>
    </xf>
    <xf numFmtId="0" fontId="0" fillId="2" borderId="33" xfId="0" applyFill="1" applyBorder="1" applyAlignment="1">
      <alignment horizontal="center" vertical="center" wrapText="1"/>
    </xf>
    <xf numFmtId="0" fontId="0" fillId="2" borderId="35" xfId="0" applyFill="1" applyBorder="1" applyAlignment="1">
      <alignment horizontal="center" vertical="center" wrapText="1"/>
    </xf>
    <xf numFmtId="0" fontId="0" fillId="0" borderId="0" xfId="0" applyAlignment="1" applyProtection="1">
      <alignment horizontal="center" vertical="center"/>
      <protection locked="0"/>
    </xf>
    <xf numFmtId="0" fontId="0" fillId="0" borderId="16" xfId="0" applyBorder="1" applyAlignment="1" applyProtection="1">
      <alignment horizontal="center" vertical="center"/>
      <protection locked="0"/>
    </xf>
    <xf numFmtId="0" fontId="4" fillId="0" borderId="0" xfId="0" applyFont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0" fillId="3" borderId="6" xfId="0" applyFill="1" applyBorder="1" applyAlignment="1">
      <alignment horizontal="left" vertical="center" wrapText="1"/>
    </xf>
    <xf numFmtId="0" fontId="0" fillId="3" borderId="7" xfId="0" applyFill="1" applyBorder="1" applyAlignment="1">
      <alignment horizontal="left" vertical="center" wrapText="1"/>
    </xf>
    <xf numFmtId="0" fontId="12" fillId="0" borderId="30" xfId="0" applyFont="1" applyBorder="1" applyAlignment="1" applyProtection="1">
      <alignment horizontal="center" vertical="center"/>
      <protection locked="0"/>
    </xf>
    <xf numFmtId="0" fontId="15" fillId="0" borderId="31" xfId="0" applyFont="1" applyBorder="1" applyAlignment="1" applyProtection="1">
      <alignment horizontal="center" vertical="center"/>
      <protection locked="0"/>
    </xf>
    <xf numFmtId="0" fontId="15" fillId="0" borderId="32" xfId="0" applyFont="1" applyBorder="1" applyAlignment="1" applyProtection="1">
      <alignment horizontal="center" vertical="center"/>
      <protection locked="0"/>
    </xf>
    <xf numFmtId="0" fontId="4" fillId="0" borderId="24" xfId="0" applyFont="1" applyBorder="1" applyAlignment="1">
      <alignment horizontal="left" vertical="center" wrapText="1"/>
    </xf>
    <xf numFmtId="0" fontId="0" fillId="0" borderId="4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12" fillId="4" borderId="3" xfId="0" applyFont="1" applyFill="1" applyBorder="1" applyAlignment="1">
      <alignment horizontal="center" vertical="center" wrapText="1"/>
    </xf>
    <xf numFmtId="0" fontId="12" fillId="4" borderId="4" xfId="0" applyFont="1" applyFill="1" applyBorder="1" applyAlignment="1">
      <alignment horizontal="center" vertical="center" wrapText="1"/>
    </xf>
    <xf numFmtId="0" fontId="12" fillId="4" borderId="14" xfId="0" applyFont="1" applyFill="1" applyBorder="1" applyAlignment="1">
      <alignment horizontal="center" vertical="center" wrapText="1"/>
    </xf>
    <xf numFmtId="0" fontId="12" fillId="4" borderId="6" xfId="0" applyFont="1" applyFill="1" applyBorder="1" applyAlignment="1">
      <alignment horizontal="center" vertical="center" wrapText="1"/>
    </xf>
    <xf numFmtId="0" fontId="12" fillId="0" borderId="13" xfId="0" applyFont="1" applyBorder="1" applyAlignment="1" applyProtection="1">
      <alignment horizontal="center" vertical="center" wrapText="1"/>
      <protection locked="0"/>
    </xf>
    <xf numFmtId="0" fontId="12" fillId="0" borderId="15" xfId="0" applyFont="1" applyBorder="1" applyAlignment="1" applyProtection="1">
      <alignment horizontal="center" vertical="center" wrapText="1"/>
      <protection locked="0"/>
    </xf>
    <xf numFmtId="0" fontId="15" fillId="0" borderId="20" xfId="0" applyFont="1" applyBorder="1" applyAlignment="1" applyProtection="1">
      <alignment horizontal="center" vertical="center"/>
      <protection locked="0"/>
    </xf>
    <xf numFmtId="0" fontId="15" fillId="0" borderId="21" xfId="0" applyFont="1" applyBorder="1" applyAlignment="1" applyProtection="1">
      <alignment horizontal="center" vertical="center"/>
      <protection locked="0"/>
    </xf>
    <xf numFmtId="0" fontId="15" fillId="0" borderId="28" xfId="0" applyFont="1" applyBorder="1" applyAlignment="1" applyProtection="1">
      <alignment horizontal="center" vertical="center"/>
      <protection locked="0"/>
    </xf>
    <xf numFmtId="0" fontId="12" fillId="0" borderId="20" xfId="0" applyFont="1" applyBorder="1" applyAlignment="1" applyProtection="1">
      <alignment horizontal="center" vertical="center"/>
      <protection locked="0"/>
    </xf>
    <xf numFmtId="0" fontId="15" fillId="0" borderId="20" xfId="0" applyFont="1" applyBorder="1" applyAlignment="1">
      <alignment horizontal="center" vertical="center"/>
    </xf>
    <xf numFmtId="0" fontId="15" fillId="0" borderId="21" xfId="0" applyFont="1" applyBorder="1" applyAlignment="1">
      <alignment horizontal="center" vertical="center"/>
    </xf>
    <xf numFmtId="0" fontId="15" fillId="0" borderId="28" xfId="0" applyFont="1" applyBorder="1" applyAlignment="1">
      <alignment horizontal="center" vertical="center"/>
    </xf>
    <xf numFmtId="0" fontId="0" fillId="3" borderId="17" xfId="0" applyFill="1" applyBorder="1" applyAlignment="1">
      <alignment horizontal="center" vertical="center"/>
    </xf>
    <xf numFmtId="0" fontId="0" fillId="3" borderId="19" xfId="0" applyFill="1" applyBorder="1" applyAlignment="1">
      <alignment horizontal="center" vertical="center"/>
    </xf>
    <xf numFmtId="0" fontId="0" fillId="0" borderId="6" xfId="0" applyBorder="1" applyAlignment="1" applyProtection="1">
      <alignment horizontal="center" vertical="center"/>
      <protection locked="0"/>
    </xf>
    <xf numFmtId="0" fontId="3" fillId="3" borderId="17" xfId="0" applyFont="1" applyFill="1" applyBorder="1" applyAlignment="1">
      <alignment horizontal="center" vertical="center"/>
    </xf>
    <xf numFmtId="0" fontId="3" fillId="3" borderId="19" xfId="0" applyFont="1" applyFill="1" applyBorder="1" applyAlignment="1">
      <alignment horizontal="center" vertical="center"/>
    </xf>
    <xf numFmtId="0" fontId="0" fillId="0" borderId="8" xfId="0" applyBorder="1" applyAlignment="1" applyProtection="1">
      <alignment horizontal="center" vertical="center"/>
      <protection locked="0"/>
    </xf>
    <xf numFmtId="0" fontId="0" fillId="0" borderId="9" xfId="0" applyBorder="1" applyAlignment="1" applyProtection="1">
      <alignment horizontal="center" vertical="center"/>
      <protection locked="0"/>
    </xf>
    <xf numFmtId="0" fontId="0" fillId="4" borderId="17" xfId="0" applyFill="1" applyBorder="1" applyAlignment="1">
      <alignment horizontal="center" vertical="center"/>
    </xf>
    <xf numFmtId="0" fontId="0" fillId="4" borderId="18" xfId="0" applyFill="1" applyBorder="1" applyAlignment="1">
      <alignment horizontal="center" vertical="center"/>
    </xf>
    <xf numFmtId="0" fontId="0" fillId="4" borderId="19" xfId="0" applyFill="1" applyBorder="1" applyAlignment="1">
      <alignment horizontal="center" vertical="center"/>
    </xf>
    <xf numFmtId="0" fontId="0" fillId="0" borderId="17" xfId="0" applyBorder="1" applyAlignment="1" applyProtection="1">
      <alignment horizontal="center" vertical="center" wrapText="1"/>
      <protection locked="0"/>
    </xf>
    <xf numFmtId="0" fontId="0" fillId="0" borderId="18" xfId="0" applyBorder="1" applyAlignment="1" applyProtection="1">
      <alignment horizontal="center" vertical="center"/>
      <protection locked="0"/>
    </xf>
    <xf numFmtId="0" fontId="0" fillId="0" borderId="19" xfId="0" applyBorder="1" applyAlignment="1" applyProtection="1">
      <alignment horizontal="center" vertical="center"/>
      <protection locked="0"/>
    </xf>
    <xf numFmtId="0" fontId="0" fillId="4" borderId="23" xfId="0" applyFill="1" applyBorder="1" applyAlignment="1">
      <alignment horizontal="center" vertical="center"/>
    </xf>
    <xf numFmtId="0" fontId="0" fillId="4" borderId="24" xfId="0" applyFill="1" applyBorder="1" applyAlignment="1">
      <alignment horizontal="center" vertical="center"/>
    </xf>
    <xf numFmtId="0" fontId="0" fillId="4" borderId="25" xfId="0" applyFill="1" applyBorder="1" applyAlignment="1">
      <alignment horizontal="center" vertical="center"/>
    </xf>
    <xf numFmtId="0" fontId="0" fillId="3" borderId="20" xfId="0" applyFill="1" applyBorder="1" applyAlignment="1">
      <alignment horizontal="center" vertical="center" wrapText="1"/>
    </xf>
    <xf numFmtId="0" fontId="0" fillId="3" borderId="20" xfId="0" applyFill="1" applyBorder="1" applyAlignment="1">
      <alignment horizontal="center" vertical="center"/>
    </xf>
    <xf numFmtId="0" fontId="0" fillId="3" borderId="22" xfId="0" applyFill="1" applyBorder="1" applyAlignment="1">
      <alignment horizontal="center" vertical="center"/>
    </xf>
    <xf numFmtId="0" fontId="0" fillId="3" borderId="27" xfId="0" applyFill="1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3" borderId="23" xfId="0" applyFill="1" applyBorder="1" applyAlignment="1">
      <alignment horizontal="center" vertical="center"/>
    </xf>
    <xf numFmtId="0" fontId="0" fillId="3" borderId="25" xfId="0" applyFill="1" applyBorder="1" applyAlignment="1">
      <alignment horizontal="center" vertical="center"/>
    </xf>
    <xf numFmtId="0" fontId="0" fillId="3" borderId="33" xfId="0" applyFill="1" applyBorder="1" applyAlignment="1">
      <alignment horizontal="center" vertical="center"/>
    </xf>
    <xf numFmtId="0" fontId="0" fillId="3" borderId="35" xfId="0" applyFill="1" applyBorder="1" applyAlignment="1">
      <alignment horizontal="center" vertical="center"/>
    </xf>
    <xf numFmtId="0" fontId="0" fillId="0" borderId="23" xfId="0" applyBorder="1" applyAlignment="1" applyProtection="1">
      <alignment horizontal="center" vertical="center"/>
      <protection locked="0"/>
    </xf>
    <xf numFmtId="0" fontId="0" fillId="0" borderId="25" xfId="0" applyBorder="1" applyAlignment="1" applyProtection="1">
      <alignment horizontal="center" vertical="center"/>
      <protection locked="0"/>
    </xf>
    <xf numFmtId="0" fontId="0" fillId="0" borderId="33" xfId="0" applyBorder="1" applyAlignment="1" applyProtection="1">
      <alignment horizontal="center" vertical="center"/>
      <protection locked="0"/>
    </xf>
    <xf numFmtId="0" fontId="0" fillId="0" borderId="34" xfId="0" applyBorder="1" applyAlignment="1" applyProtection="1">
      <alignment horizontal="center" vertical="center"/>
      <protection locked="0"/>
    </xf>
    <xf numFmtId="0" fontId="0" fillId="3" borderId="0" xfId="0" applyFill="1" applyAlignment="1">
      <alignment horizontal="center" vertical="center"/>
    </xf>
    <xf numFmtId="0" fontId="0" fillId="3" borderId="39" xfId="0" applyFill="1" applyBorder="1" applyAlignment="1">
      <alignment horizontal="center" vertical="center"/>
    </xf>
    <xf numFmtId="0" fontId="0" fillId="0" borderId="43" xfId="0" applyBorder="1" applyAlignment="1" applyProtection="1">
      <alignment horizontal="center" vertical="center"/>
      <protection locked="0"/>
    </xf>
    <xf numFmtId="0" fontId="0" fillId="0" borderId="7" xfId="0" applyBorder="1" applyAlignment="1" applyProtection="1">
      <alignment horizontal="center" vertical="center"/>
      <protection locked="0"/>
    </xf>
    <xf numFmtId="0" fontId="10" fillId="0" borderId="8" xfId="1" applyBorder="1" applyAlignment="1" applyProtection="1">
      <alignment horizontal="center" vertical="center"/>
      <protection locked="0"/>
    </xf>
    <xf numFmtId="0" fontId="0" fillId="2" borderId="17" xfId="0" applyFill="1" applyBorder="1" applyAlignment="1">
      <alignment horizontal="center" vertical="center" wrapText="1"/>
    </xf>
    <xf numFmtId="0" fontId="0" fillId="2" borderId="18" xfId="0" applyFill="1" applyBorder="1" applyAlignment="1">
      <alignment horizontal="center" vertical="center"/>
    </xf>
    <xf numFmtId="0" fontId="0" fillId="2" borderId="19" xfId="0" applyFill="1" applyBorder="1" applyAlignment="1">
      <alignment horizontal="center" vertical="center"/>
    </xf>
    <xf numFmtId="0" fontId="0" fillId="3" borderId="38" xfId="0" applyFill="1" applyBorder="1" applyAlignment="1">
      <alignment horizontal="center" vertical="center"/>
    </xf>
    <xf numFmtId="0" fontId="0" fillId="0" borderId="35" xfId="0" applyBorder="1" applyAlignment="1" applyProtection="1">
      <alignment horizontal="center" vertical="center"/>
      <protection locked="0"/>
    </xf>
    <xf numFmtId="0" fontId="0" fillId="0" borderId="40" xfId="0" applyBorder="1" applyAlignment="1" applyProtection="1">
      <alignment horizontal="center" vertical="center"/>
      <protection locked="0"/>
    </xf>
    <xf numFmtId="0" fontId="0" fillId="0" borderId="41" xfId="0" applyBorder="1" applyAlignment="1" applyProtection="1">
      <alignment horizontal="center" vertical="center"/>
      <protection locked="0"/>
    </xf>
    <xf numFmtId="0" fontId="0" fillId="0" borderId="42" xfId="0" applyBorder="1" applyAlignment="1" applyProtection="1">
      <alignment horizontal="center" vertical="center"/>
      <protection locked="0"/>
    </xf>
    <xf numFmtId="0" fontId="0" fillId="2" borderId="18" xfId="0" applyFill="1" applyBorder="1" applyAlignment="1">
      <alignment horizontal="center" vertical="center" wrapText="1"/>
    </xf>
    <xf numFmtId="0" fontId="0" fillId="0" borderId="17" xfId="0" applyBorder="1" applyAlignment="1" applyProtection="1">
      <alignment horizontal="center" vertical="center"/>
      <protection locked="0"/>
    </xf>
    <xf numFmtId="0" fontId="4" fillId="0" borderId="0" xfId="0" applyFont="1" applyAlignment="1">
      <alignment horizontal="left" vertical="center"/>
    </xf>
  </cellXfs>
  <cellStyles count="2">
    <cellStyle name="ハイパーリンク" xfId="1" builtinId="8"/>
    <cellStyle name="標準" xfId="0" builtinId="0"/>
  </cellStyles>
  <dxfs count="12">
    <dxf>
      <border>
        <left style="thin">
          <color theme="9" tint="-0.24994659260841701"/>
        </left>
        <right style="thin">
          <color theme="9" tint="-0.24994659260841701"/>
        </right>
        <top style="thin">
          <color theme="9" tint="-0.24994659260841701"/>
        </top>
        <bottom style="thin">
          <color theme="9" tint="-0.24994659260841701"/>
        </bottom>
        <vertical/>
        <horizontal/>
      </border>
    </dxf>
    <dxf>
      <border>
        <left style="thin">
          <color theme="9" tint="-0.24994659260841701"/>
        </left>
        <right style="thin">
          <color theme="9" tint="-0.24994659260841701"/>
        </right>
        <top style="thin">
          <color theme="9" tint="-0.24994659260841701"/>
        </top>
        <bottom style="thin">
          <color theme="9" tint="-0.24994659260841701"/>
        </bottom>
        <vertical/>
        <horizontal/>
      </border>
    </dxf>
    <dxf>
      <fill>
        <patternFill patternType="darkUp"/>
      </fill>
    </dxf>
    <dxf>
      <fill>
        <patternFill patternType="darkUp"/>
      </fill>
    </dxf>
    <dxf>
      <border>
        <left style="thin">
          <color theme="9" tint="-0.24994659260841701"/>
        </left>
        <right style="thin">
          <color theme="9" tint="-0.24994659260841701"/>
        </right>
        <top style="thin">
          <color theme="9" tint="-0.24994659260841701"/>
        </top>
        <bottom style="thin">
          <color theme="9" tint="-0.24994659260841701"/>
        </bottom>
        <vertical/>
        <horizontal/>
      </border>
    </dxf>
    <dxf>
      <border>
        <left style="thin">
          <color theme="9" tint="-0.24994659260841701"/>
        </left>
        <right style="thin">
          <color theme="9" tint="-0.24994659260841701"/>
        </right>
        <top style="thin">
          <color theme="9" tint="-0.24994659260841701"/>
        </top>
        <bottom style="thin">
          <color theme="9" tint="-0.24994659260841701"/>
        </bottom>
        <vertical/>
        <horizontal/>
      </border>
    </dxf>
    <dxf>
      <fill>
        <patternFill patternType="darkUp"/>
      </fill>
    </dxf>
    <dxf>
      <fill>
        <patternFill patternType="darkUp"/>
      </fill>
    </dxf>
    <dxf>
      <border>
        <left style="thin">
          <color theme="9" tint="-0.24994659260841701"/>
        </left>
        <right style="thin">
          <color theme="9" tint="-0.24994659260841701"/>
        </right>
        <top style="thin">
          <color theme="9" tint="-0.24994659260841701"/>
        </top>
        <bottom style="thin">
          <color theme="9" tint="-0.24994659260841701"/>
        </bottom>
        <vertical/>
        <horizontal/>
      </border>
    </dxf>
    <dxf>
      <border>
        <left style="thin">
          <color theme="9" tint="-0.24994659260841701"/>
        </left>
        <right style="thin">
          <color theme="9" tint="-0.24994659260841701"/>
        </right>
        <top style="thin">
          <color theme="9" tint="-0.24994659260841701"/>
        </top>
        <bottom style="thin">
          <color theme="9" tint="-0.24994659260841701"/>
        </bottom>
        <vertical/>
        <horizontal/>
      </border>
    </dxf>
    <dxf>
      <fill>
        <patternFill patternType="darkUp"/>
      </fill>
    </dxf>
    <dxf>
      <fill>
        <patternFill patternType="darkUp"/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trlProps/ctrlProp1.xml><?xml version="1.0" encoding="utf-8"?>
<formControlPr xmlns="http://schemas.microsoft.com/office/spreadsheetml/2009/9/main" objectType="CheckBox" fmlaLink="$P$40" lockText="1" noThreeD="1"/>
</file>

<file path=xl/ctrlProps/ctrlProp2.xml><?xml version="1.0" encoding="utf-8"?>
<formControlPr xmlns="http://schemas.microsoft.com/office/spreadsheetml/2009/9/main" objectType="CheckBox" fmlaLink="$P$41" lockText="1" noThreeD="1"/>
</file>

<file path=xl/ctrlProps/ctrlProp3.xml><?xml version="1.0" encoding="utf-8"?>
<formControlPr xmlns="http://schemas.microsoft.com/office/spreadsheetml/2009/9/main" objectType="CheckBox" fmlaLink="$P$33" lockText="1" noThreeD="1"/>
</file>

<file path=xl/ctrlProps/ctrlProp4.xml><?xml version="1.0" encoding="utf-8"?>
<formControlPr xmlns="http://schemas.microsoft.com/office/spreadsheetml/2009/9/main" objectType="CheckBox" fmlaLink="$P$34" lockText="1" noThreeD="1"/>
</file>

<file path=xl/ctrlProps/ctrlProp5.xml><?xml version="1.0" encoding="utf-8"?>
<formControlPr xmlns="http://schemas.microsoft.com/office/spreadsheetml/2009/9/main" objectType="CheckBox" fmlaLink="$P$44" lockText="1" noThreeD="1"/>
</file>

<file path=xl/ctrlProps/ctrlProp6.xml><?xml version="1.0" encoding="utf-8"?>
<formControlPr xmlns="http://schemas.microsoft.com/office/spreadsheetml/2009/9/main" objectType="CheckBox" fmlaLink="$P$49" lockText="1" noThreeD="1"/>
</file>

<file path=xl/ctrlProps/ctrlProp7.xml><?xml version="1.0" encoding="utf-8"?>
<formControlPr xmlns="http://schemas.microsoft.com/office/spreadsheetml/2009/9/main" objectType="CheckBox" fmlaLink="$P$50" lockText="1" noThreeD="1"/>
</file>

<file path=xl/ctrlProps/ctrlProp8.xml><?xml version="1.0" encoding="utf-8"?>
<formControlPr xmlns="http://schemas.microsoft.com/office/spreadsheetml/2009/9/main" objectType="CheckBox" fmlaLink="$P$51" lockText="1" noThreeD="1"/>
</file>

<file path=xl/ctrlProps/ctrlProp9.xml><?xml version="1.0" encoding="utf-8"?>
<formControlPr xmlns="http://schemas.microsoft.com/office/spreadsheetml/2009/9/main" objectType="CheckBox" fmlaLink="$P$52" lockText="1" noThreeD="1"/>
</file>

<file path=xl/ctrlProps/ctrlProp10.xml><?xml version="1.0" encoding="utf-8"?>
<formControlPr xmlns="http://schemas.microsoft.com/office/spreadsheetml/2009/9/main" objectType="CheckBox" fmlaLink="$P$13" lockText="1" noThreeD="1"/>
</file>

<file path=xl/ctrlProps/ctrlProp11.xml><?xml version="1.0" encoding="utf-8"?>
<formControlPr xmlns="http://schemas.microsoft.com/office/spreadsheetml/2009/9/main" objectType="CheckBox" fmlaLink="$P$45" lockText="1" noThreeD="1"/>
</file>

<file path=xl/ctrlProps/ctrlProp12.xml><?xml version="1.0" encoding="utf-8"?>
<formControlPr xmlns="http://schemas.microsoft.com/office/spreadsheetml/2009/9/main" objectType="CheckBox" fmlaLink="$P$46" lockText="1" noThreeD="1"/>
</file>

<file path=xl/ctrlProps/ctrlProp13.xml><?xml version="1.0" encoding="utf-8"?>
<formControlPr xmlns="http://schemas.microsoft.com/office/spreadsheetml/2009/9/main" objectType="CheckBox" checked="Checked" fmlaLink="$P$40" lockText="1" noThreeD="1"/>
</file>

<file path=xl/ctrlProps/ctrlProp14.xml><?xml version="1.0" encoding="utf-8"?>
<formControlPr xmlns="http://schemas.microsoft.com/office/spreadsheetml/2009/9/main" objectType="CheckBox" fmlaLink="$P$41" lockText="1" noThreeD="1"/>
</file>

<file path=xl/ctrlProps/ctrlProp15.xml><?xml version="1.0" encoding="utf-8"?>
<formControlPr xmlns="http://schemas.microsoft.com/office/spreadsheetml/2009/9/main" objectType="CheckBox" checked="Checked" fmlaLink="$P$33" lockText="1" noThreeD="1"/>
</file>

<file path=xl/ctrlProps/ctrlProp16.xml><?xml version="1.0" encoding="utf-8"?>
<formControlPr xmlns="http://schemas.microsoft.com/office/spreadsheetml/2009/9/main" objectType="CheckBox" fmlaLink="$P$34" lockText="1" noThreeD="1"/>
</file>

<file path=xl/ctrlProps/ctrlProp17.xml><?xml version="1.0" encoding="utf-8"?>
<formControlPr xmlns="http://schemas.microsoft.com/office/spreadsheetml/2009/9/main" objectType="CheckBox" checked="Checked" fmlaLink="$P$44" lockText="1" noThreeD="1"/>
</file>

<file path=xl/ctrlProps/ctrlProp18.xml><?xml version="1.0" encoding="utf-8"?>
<formControlPr xmlns="http://schemas.microsoft.com/office/spreadsheetml/2009/9/main" objectType="CheckBox" checked="Checked" fmlaLink="$P$49" lockText="1" noThreeD="1"/>
</file>

<file path=xl/ctrlProps/ctrlProp19.xml><?xml version="1.0" encoding="utf-8"?>
<formControlPr xmlns="http://schemas.microsoft.com/office/spreadsheetml/2009/9/main" objectType="CheckBox" checked="Checked" fmlaLink="$P$50" lockText="1" noThreeD="1"/>
</file>

<file path=xl/ctrlProps/ctrlProp20.xml><?xml version="1.0" encoding="utf-8"?>
<formControlPr xmlns="http://schemas.microsoft.com/office/spreadsheetml/2009/9/main" objectType="CheckBox" fmlaLink="$P$51" lockText="1" noThreeD="1"/>
</file>

<file path=xl/ctrlProps/ctrlProp21.xml><?xml version="1.0" encoding="utf-8"?>
<formControlPr xmlns="http://schemas.microsoft.com/office/spreadsheetml/2009/9/main" objectType="CheckBox" checked="Checked" fmlaLink="$P$52" lockText="1" noThreeD="1"/>
</file>

<file path=xl/ctrlProps/ctrlProp22.xml><?xml version="1.0" encoding="utf-8"?>
<formControlPr xmlns="http://schemas.microsoft.com/office/spreadsheetml/2009/9/main" objectType="CheckBox" checked="Checked" fmlaLink="$P$13" lockText="1" noThreeD="1"/>
</file>

<file path=xl/ctrlProps/ctrlProp23.xml><?xml version="1.0" encoding="utf-8"?>
<formControlPr xmlns="http://schemas.microsoft.com/office/spreadsheetml/2009/9/main" objectType="CheckBox" fmlaLink="$P$45" lockText="1" noThreeD="1"/>
</file>

<file path=xl/ctrlProps/ctrlProp24.xml><?xml version="1.0" encoding="utf-8"?>
<formControlPr xmlns="http://schemas.microsoft.com/office/spreadsheetml/2009/9/main" objectType="CheckBox" fmlaLink="$P$46" lockText="1" noThreeD="1"/>
</file>

<file path=xl/ctrlProps/ctrlProp25.xml><?xml version="1.0" encoding="utf-8"?>
<formControlPr xmlns="http://schemas.microsoft.com/office/spreadsheetml/2009/9/main" objectType="CheckBox" checked="Checked" fmlaLink="$P$40" lockText="1" noThreeD="1"/>
</file>

<file path=xl/ctrlProps/ctrlProp26.xml><?xml version="1.0" encoding="utf-8"?>
<formControlPr xmlns="http://schemas.microsoft.com/office/spreadsheetml/2009/9/main" objectType="CheckBox" fmlaLink="$P$41" lockText="1" noThreeD="1"/>
</file>

<file path=xl/ctrlProps/ctrlProp27.xml><?xml version="1.0" encoding="utf-8"?>
<formControlPr xmlns="http://schemas.microsoft.com/office/spreadsheetml/2009/9/main" objectType="CheckBox" fmlaLink="$P$33" lockText="1" noThreeD="1"/>
</file>

<file path=xl/ctrlProps/ctrlProp28.xml><?xml version="1.0" encoding="utf-8"?>
<formControlPr xmlns="http://schemas.microsoft.com/office/spreadsheetml/2009/9/main" objectType="CheckBox" checked="Checked" fmlaLink="$P$34" lockText="1" noThreeD="1"/>
</file>

<file path=xl/ctrlProps/ctrlProp29.xml><?xml version="1.0" encoding="utf-8"?>
<formControlPr xmlns="http://schemas.microsoft.com/office/spreadsheetml/2009/9/main" objectType="CheckBox" fmlaLink="$P$44" lockText="1" noThreeD="1"/>
</file>

<file path=xl/ctrlProps/ctrlProp30.xml><?xml version="1.0" encoding="utf-8"?>
<formControlPr xmlns="http://schemas.microsoft.com/office/spreadsheetml/2009/9/main" objectType="CheckBox" checked="Checked" fmlaLink="$P$49" lockText="1" noThreeD="1"/>
</file>

<file path=xl/ctrlProps/ctrlProp31.xml><?xml version="1.0" encoding="utf-8"?>
<formControlPr xmlns="http://schemas.microsoft.com/office/spreadsheetml/2009/9/main" objectType="CheckBox" checked="Checked" fmlaLink="$P$50" lockText="1" noThreeD="1"/>
</file>

<file path=xl/ctrlProps/ctrlProp32.xml><?xml version="1.0" encoding="utf-8"?>
<formControlPr xmlns="http://schemas.microsoft.com/office/spreadsheetml/2009/9/main" objectType="CheckBox" fmlaLink="$P$51" lockText="1" noThreeD="1"/>
</file>

<file path=xl/ctrlProps/ctrlProp33.xml><?xml version="1.0" encoding="utf-8"?>
<formControlPr xmlns="http://schemas.microsoft.com/office/spreadsheetml/2009/9/main" objectType="CheckBox" checked="Checked" fmlaLink="$P$52" lockText="1" noThreeD="1"/>
</file>

<file path=xl/ctrlProps/ctrlProp34.xml><?xml version="1.0" encoding="utf-8"?>
<formControlPr xmlns="http://schemas.microsoft.com/office/spreadsheetml/2009/9/main" objectType="CheckBox" checked="Checked" fmlaLink="$P$13" lockText="1" noThreeD="1"/>
</file>

<file path=xl/ctrlProps/ctrlProp35.xml><?xml version="1.0" encoding="utf-8"?>
<formControlPr xmlns="http://schemas.microsoft.com/office/spreadsheetml/2009/9/main" objectType="CheckBox" fmlaLink="$P$45" lockText="1" noThreeD="1"/>
</file>

<file path=xl/ctrlProps/ctrlProp36.xml><?xml version="1.0" encoding="utf-8"?>
<formControlPr xmlns="http://schemas.microsoft.com/office/spreadsheetml/2009/9/main" objectType="CheckBox" checked="Checked" fmlaLink="$P$46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39</xdr:row>
          <xdr:rowOff>0</xdr:rowOff>
        </xdr:from>
        <xdr:to>
          <xdr:col>9</xdr:col>
          <xdr:colOff>981075</xdr:colOff>
          <xdr:row>40</xdr:row>
          <xdr:rowOff>28575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投稿予定あり Plan to submit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39</xdr:row>
          <xdr:rowOff>152400</xdr:rowOff>
        </xdr:from>
        <xdr:to>
          <xdr:col>9</xdr:col>
          <xdr:colOff>981075</xdr:colOff>
          <xdr:row>41</xdr:row>
          <xdr:rowOff>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投稿予定なし No plan to submit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571500</xdr:colOff>
          <xdr:row>31</xdr:row>
          <xdr:rowOff>152400</xdr:rowOff>
        </xdr:from>
        <xdr:to>
          <xdr:col>4</xdr:col>
          <xdr:colOff>571500</xdr:colOff>
          <xdr:row>33</xdr:row>
          <xdr:rowOff>38100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日本語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571500</xdr:colOff>
          <xdr:row>32</xdr:row>
          <xdr:rowOff>142875</xdr:rowOff>
        </xdr:from>
        <xdr:to>
          <xdr:col>4</xdr:col>
          <xdr:colOff>571500</xdr:colOff>
          <xdr:row>34</xdr:row>
          <xdr:rowOff>28575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English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409575</xdr:colOff>
          <xdr:row>42</xdr:row>
          <xdr:rowOff>142875</xdr:rowOff>
        </xdr:from>
        <xdr:to>
          <xdr:col>4</xdr:col>
          <xdr:colOff>66675</xdr:colOff>
          <xdr:row>44</xdr:row>
          <xdr:rowOff>38100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390525</xdr:colOff>
          <xdr:row>47</xdr:row>
          <xdr:rowOff>142875</xdr:rowOff>
        </xdr:from>
        <xdr:to>
          <xdr:col>4</xdr:col>
          <xdr:colOff>47625</xdr:colOff>
          <xdr:row>49</xdr:row>
          <xdr:rowOff>47625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390525</xdr:colOff>
          <xdr:row>48</xdr:row>
          <xdr:rowOff>142875</xdr:rowOff>
        </xdr:from>
        <xdr:to>
          <xdr:col>4</xdr:col>
          <xdr:colOff>47625</xdr:colOff>
          <xdr:row>50</xdr:row>
          <xdr:rowOff>47625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390525</xdr:colOff>
          <xdr:row>49</xdr:row>
          <xdr:rowOff>142875</xdr:rowOff>
        </xdr:from>
        <xdr:to>
          <xdr:col>4</xdr:col>
          <xdr:colOff>47625</xdr:colOff>
          <xdr:row>51</xdr:row>
          <xdr:rowOff>47625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390525</xdr:colOff>
          <xdr:row>50</xdr:row>
          <xdr:rowOff>142875</xdr:rowOff>
        </xdr:from>
        <xdr:to>
          <xdr:col>4</xdr:col>
          <xdr:colOff>47625</xdr:colOff>
          <xdr:row>52</xdr:row>
          <xdr:rowOff>47625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200025</xdr:colOff>
          <xdr:row>12</xdr:row>
          <xdr:rowOff>9525</xdr:rowOff>
        </xdr:from>
        <xdr:to>
          <xdr:col>9</xdr:col>
          <xdr:colOff>981075</xdr:colOff>
          <xdr:row>12</xdr:row>
          <xdr:rowOff>333375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筆頭著者に同じ(Check the box if the first author/applicant is the corresponding author)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409575</xdr:colOff>
          <xdr:row>43</xdr:row>
          <xdr:rowOff>152400</xdr:rowOff>
        </xdr:from>
        <xdr:to>
          <xdr:col>4</xdr:col>
          <xdr:colOff>28575</xdr:colOff>
          <xdr:row>45</xdr:row>
          <xdr:rowOff>66675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0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409575</xdr:colOff>
          <xdr:row>44</xdr:row>
          <xdr:rowOff>152400</xdr:rowOff>
        </xdr:from>
        <xdr:to>
          <xdr:col>4</xdr:col>
          <xdr:colOff>28575</xdr:colOff>
          <xdr:row>46</xdr:row>
          <xdr:rowOff>66675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0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12</xdr:col>
      <xdr:colOff>224117</xdr:colOff>
      <xdr:row>20</xdr:row>
      <xdr:rowOff>313765</xdr:rowOff>
    </xdr:from>
    <xdr:to>
      <xdr:col>13</xdr:col>
      <xdr:colOff>2288436</xdr:colOff>
      <xdr:row>22</xdr:row>
      <xdr:rowOff>300122</xdr:rowOff>
    </xdr:to>
    <xdr:sp macro="" textlink="">
      <xdr:nvSpPr>
        <xdr:cNvPr id="14" name="吹き出し: 線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/>
      </xdr:nvSpPr>
      <xdr:spPr>
        <a:xfrm>
          <a:off x="10701617" y="6801971"/>
          <a:ext cx="2411701" cy="938857"/>
        </a:xfrm>
        <a:prstGeom prst="borderCallout1">
          <a:avLst>
            <a:gd name="adj1" fmla="val 809"/>
            <a:gd name="adj2" fmla="val 394"/>
            <a:gd name="adj3" fmla="val 67508"/>
            <a:gd name="adj4" fmla="val -9247"/>
          </a:avLst>
        </a:prstGeom>
        <a:solidFill>
          <a:srgbClr val="FFF8E5"/>
        </a:solidFill>
        <a:ln w="3175">
          <a:solidFill>
            <a:sysClr val="windowText" lastClr="000000"/>
          </a:solidFill>
          <a:tailEnd type="triangle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ja-JP" altLang="en-US" sz="900" b="1">
              <a:solidFill>
                <a:srgbClr val="FF0000"/>
              </a:solidFill>
              <a:latin typeface="+mn-ea"/>
              <a:ea typeface="+mn-ea"/>
            </a:rPr>
            <a:t>名前の順番が一番最初で， 発表者本人が筆頭著者（ファースト・オーサー）になります。</a:t>
          </a:r>
          <a:endParaRPr lang="en-US" altLang="ja-JP" sz="900" b="1">
            <a:solidFill>
              <a:srgbClr val="FF0000"/>
            </a:solidFill>
            <a:latin typeface="+mn-ea"/>
            <a:ea typeface="+mn-ea"/>
          </a:endParaRPr>
        </a:p>
        <a:p>
          <a:pPr algn="l"/>
          <a:endParaRPr lang="en-US" altLang="ja-JP" sz="900" b="1">
            <a:solidFill>
              <a:srgbClr val="FF0000"/>
            </a:solidFill>
            <a:latin typeface="+mn-ea"/>
            <a:ea typeface="+mn-ea"/>
          </a:endParaRPr>
        </a:p>
        <a:p>
          <a:pPr algn="l"/>
          <a:r>
            <a:rPr lang="en-US" altLang="ja-JP" sz="900" b="1">
              <a:solidFill>
                <a:srgbClr val="FF0000"/>
              </a:solidFill>
              <a:latin typeface="+mn-ea"/>
              <a:ea typeface="+mn-ea"/>
            </a:rPr>
            <a:t>The</a:t>
          </a:r>
          <a:r>
            <a:rPr lang="en-US" altLang="ja-JP" sz="900" b="1" baseline="0">
              <a:solidFill>
                <a:srgbClr val="FF0000"/>
              </a:solidFill>
              <a:latin typeface="+mn-ea"/>
              <a:ea typeface="+mn-ea"/>
            </a:rPr>
            <a:t> first author, who is presenter, must be filled in the first row.</a:t>
          </a:r>
          <a:endParaRPr lang="en-US" altLang="ja-JP" sz="900" b="1">
            <a:solidFill>
              <a:srgbClr val="FF0000"/>
            </a:solidFill>
            <a:latin typeface="+mn-ea"/>
            <a:ea typeface="+mn-ea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39</xdr:row>
          <xdr:rowOff>0</xdr:rowOff>
        </xdr:from>
        <xdr:to>
          <xdr:col>9</xdr:col>
          <xdr:colOff>981075</xdr:colOff>
          <xdr:row>40</xdr:row>
          <xdr:rowOff>28575</xdr:rowOff>
        </xdr:to>
        <xdr:sp macro="" textlink="">
          <xdr:nvSpPr>
            <xdr:cNvPr id="4097" name="Check Box 1" hidden="1">
              <a:extLst>
                <a:ext uri="{63B3BB69-23CF-44E3-9099-C40C66FF867C}">
                  <a14:compatExt spid="_x0000_s4097"/>
                </a:ext>
                <a:ext uri="{FF2B5EF4-FFF2-40B4-BE49-F238E27FC236}">
                  <a16:creationId xmlns:a16="http://schemas.microsoft.com/office/drawing/2014/main" id="{00000000-0008-0000-0300-00000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投稿予定あり Plan to submit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39</xdr:row>
          <xdr:rowOff>152400</xdr:rowOff>
        </xdr:from>
        <xdr:to>
          <xdr:col>9</xdr:col>
          <xdr:colOff>981075</xdr:colOff>
          <xdr:row>41</xdr:row>
          <xdr:rowOff>0</xdr:rowOff>
        </xdr:to>
        <xdr:sp macro="" textlink="">
          <xdr:nvSpPr>
            <xdr:cNvPr id="4098" name="Check Box 2" hidden="1">
              <a:extLst>
                <a:ext uri="{63B3BB69-23CF-44E3-9099-C40C66FF867C}">
                  <a14:compatExt spid="_x0000_s4098"/>
                </a:ext>
                <a:ext uri="{FF2B5EF4-FFF2-40B4-BE49-F238E27FC236}">
                  <a16:creationId xmlns:a16="http://schemas.microsoft.com/office/drawing/2014/main" id="{00000000-0008-0000-0300-00000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投稿予定なし No plan to submit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571500</xdr:colOff>
          <xdr:row>31</xdr:row>
          <xdr:rowOff>152400</xdr:rowOff>
        </xdr:from>
        <xdr:to>
          <xdr:col>4</xdr:col>
          <xdr:colOff>571500</xdr:colOff>
          <xdr:row>33</xdr:row>
          <xdr:rowOff>38100</xdr:rowOff>
        </xdr:to>
        <xdr:sp macro="" textlink="">
          <xdr:nvSpPr>
            <xdr:cNvPr id="4099" name="Check Box 3" hidden="1">
              <a:extLst>
                <a:ext uri="{63B3BB69-23CF-44E3-9099-C40C66FF867C}">
                  <a14:compatExt spid="_x0000_s4099"/>
                </a:ext>
                <a:ext uri="{FF2B5EF4-FFF2-40B4-BE49-F238E27FC236}">
                  <a16:creationId xmlns:a16="http://schemas.microsoft.com/office/drawing/2014/main" id="{00000000-0008-0000-0300-00000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日本語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571500</xdr:colOff>
          <xdr:row>32</xdr:row>
          <xdr:rowOff>142875</xdr:rowOff>
        </xdr:from>
        <xdr:to>
          <xdr:col>4</xdr:col>
          <xdr:colOff>571500</xdr:colOff>
          <xdr:row>34</xdr:row>
          <xdr:rowOff>28575</xdr:rowOff>
        </xdr:to>
        <xdr:sp macro="" textlink="">
          <xdr:nvSpPr>
            <xdr:cNvPr id="4100" name="Check Box 4" hidden="1">
              <a:extLst>
                <a:ext uri="{63B3BB69-23CF-44E3-9099-C40C66FF867C}">
                  <a14:compatExt spid="_x0000_s4100"/>
                </a:ext>
                <a:ext uri="{FF2B5EF4-FFF2-40B4-BE49-F238E27FC236}">
                  <a16:creationId xmlns:a16="http://schemas.microsoft.com/office/drawing/2014/main" id="{00000000-0008-0000-0300-00000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English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409575</xdr:colOff>
          <xdr:row>42</xdr:row>
          <xdr:rowOff>142875</xdr:rowOff>
        </xdr:from>
        <xdr:to>
          <xdr:col>4</xdr:col>
          <xdr:colOff>66675</xdr:colOff>
          <xdr:row>44</xdr:row>
          <xdr:rowOff>38100</xdr:rowOff>
        </xdr:to>
        <xdr:sp macro="" textlink="">
          <xdr:nvSpPr>
            <xdr:cNvPr id="4101" name="Check Box 5" hidden="1">
              <a:extLst>
                <a:ext uri="{63B3BB69-23CF-44E3-9099-C40C66FF867C}">
                  <a14:compatExt spid="_x0000_s4101"/>
                </a:ext>
                <a:ext uri="{FF2B5EF4-FFF2-40B4-BE49-F238E27FC236}">
                  <a16:creationId xmlns:a16="http://schemas.microsoft.com/office/drawing/2014/main" id="{00000000-0008-0000-0300-00000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390525</xdr:colOff>
          <xdr:row>47</xdr:row>
          <xdr:rowOff>142875</xdr:rowOff>
        </xdr:from>
        <xdr:to>
          <xdr:col>4</xdr:col>
          <xdr:colOff>47625</xdr:colOff>
          <xdr:row>49</xdr:row>
          <xdr:rowOff>47625</xdr:rowOff>
        </xdr:to>
        <xdr:sp macro="" textlink="">
          <xdr:nvSpPr>
            <xdr:cNvPr id="4102" name="Check Box 6" hidden="1">
              <a:extLst>
                <a:ext uri="{63B3BB69-23CF-44E3-9099-C40C66FF867C}">
                  <a14:compatExt spid="_x0000_s4102"/>
                </a:ext>
                <a:ext uri="{FF2B5EF4-FFF2-40B4-BE49-F238E27FC236}">
                  <a16:creationId xmlns:a16="http://schemas.microsoft.com/office/drawing/2014/main" id="{00000000-0008-0000-0300-00000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390525</xdr:colOff>
          <xdr:row>48</xdr:row>
          <xdr:rowOff>142875</xdr:rowOff>
        </xdr:from>
        <xdr:to>
          <xdr:col>4</xdr:col>
          <xdr:colOff>47625</xdr:colOff>
          <xdr:row>50</xdr:row>
          <xdr:rowOff>47625</xdr:rowOff>
        </xdr:to>
        <xdr:sp macro="" textlink="">
          <xdr:nvSpPr>
            <xdr:cNvPr id="4103" name="Check Box 7" hidden="1">
              <a:extLst>
                <a:ext uri="{63B3BB69-23CF-44E3-9099-C40C66FF867C}">
                  <a14:compatExt spid="_x0000_s4103"/>
                </a:ext>
                <a:ext uri="{FF2B5EF4-FFF2-40B4-BE49-F238E27FC236}">
                  <a16:creationId xmlns:a16="http://schemas.microsoft.com/office/drawing/2014/main" id="{00000000-0008-0000-0300-00000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390525</xdr:colOff>
          <xdr:row>49</xdr:row>
          <xdr:rowOff>142875</xdr:rowOff>
        </xdr:from>
        <xdr:to>
          <xdr:col>4</xdr:col>
          <xdr:colOff>47625</xdr:colOff>
          <xdr:row>51</xdr:row>
          <xdr:rowOff>47625</xdr:rowOff>
        </xdr:to>
        <xdr:sp macro="" textlink="">
          <xdr:nvSpPr>
            <xdr:cNvPr id="4104" name="Check Box 8" hidden="1">
              <a:extLst>
                <a:ext uri="{63B3BB69-23CF-44E3-9099-C40C66FF867C}">
                  <a14:compatExt spid="_x0000_s4104"/>
                </a:ext>
                <a:ext uri="{FF2B5EF4-FFF2-40B4-BE49-F238E27FC236}">
                  <a16:creationId xmlns:a16="http://schemas.microsoft.com/office/drawing/2014/main" id="{00000000-0008-0000-0300-00000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390525</xdr:colOff>
          <xdr:row>50</xdr:row>
          <xdr:rowOff>142875</xdr:rowOff>
        </xdr:from>
        <xdr:to>
          <xdr:col>4</xdr:col>
          <xdr:colOff>47625</xdr:colOff>
          <xdr:row>52</xdr:row>
          <xdr:rowOff>47625</xdr:rowOff>
        </xdr:to>
        <xdr:sp macro="" textlink="">
          <xdr:nvSpPr>
            <xdr:cNvPr id="4105" name="Check Box 9" hidden="1">
              <a:extLst>
                <a:ext uri="{63B3BB69-23CF-44E3-9099-C40C66FF867C}">
                  <a14:compatExt spid="_x0000_s4105"/>
                </a:ext>
                <a:ext uri="{FF2B5EF4-FFF2-40B4-BE49-F238E27FC236}">
                  <a16:creationId xmlns:a16="http://schemas.microsoft.com/office/drawing/2014/main" id="{00000000-0008-0000-0300-00000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200025</xdr:colOff>
          <xdr:row>12</xdr:row>
          <xdr:rowOff>9525</xdr:rowOff>
        </xdr:from>
        <xdr:to>
          <xdr:col>9</xdr:col>
          <xdr:colOff>981075</xdr:colOff>
          <xdr:row>12</xdr:row>
          <xdr:rowOff>333375</xdr:rowOff>
        </xdr:to>
        <xdr:sp macro="" textlink="">
          <xdr:nvSpPr>
            <xdr:cNvPr id="4108" name="Check Box 12" hidden="1">
              <a:extLst>
                <a:ext uri="{63B3BB69-23CF-44E3-9099-C40C66FF867C}">
                  <a14:compatExt spid="_x0000_s4108"/>
                </a:ext>
                <a:ext uri="{FF2B5EF4-FFF2-40B4-BE49-F238E27FC236}">
                  <a16:creationId xmlns:a16="http://schemas.microsoft.com/office/drawing/2014/main" id="{00000000-0008-0000-0300-00000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筆頭著者に同じ(Check the box if the first author/applicant is the corresponding author)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409575</xdr:colOff>
          <xdr:row>43</xdr:row>
          <xdr:rowOff>152400</xdr:rowOff>
        </xdr:from>
        <xdr:to>
          <xdr:col>4</xdr:col>
          <xdr:colOff>28575</xdr:colOff>
          <xdr:row>45</xdr:row>
          <xdr:rowOff>66675</xdr:rowOff>
        </xdr:to>
        <xdr:sp macro="" textlink="">
          <xdr:nvSpPr>
            <xdr:cNvPr id="4109" name="Check Box 13" hidden="1">
              <a:extLst>
                <a:ext uri="{63B3BB69-23CF-44E3-9099-C40C66FF867C}">
                  <a14:compatExt spid="_x0000_s4109"/>
                </a:ext>
                <a:ext uri="{FF2B5EF4-FFF2-40B4-BE49-F238E27FC236}">
                  <a16:creationId xmlns:a16="http://schemas.microsoft.com/office/drawing/2014/main" id="{00000000-0008-0000-0300-00000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409575</xdr:colOff>
          <xdr:row>44</xdr:row>
          <xdr:rowOff>152400</xdr:rowOff>
        </xdr:from>
        <xdr:to>
          <xdr:col>4</xdr:col>
          <xdr:colOff>28575</xdr:colOff>
          <xdr:row>46</xdr:row>
          <xdr:rowOff>66675</xdr:rowOff>
        </xdr:to>
        <xdr:sp macro="" textlink="">
          <xdr:nvSpPr>
            <xdr:cNvPr id="4110" name="Check Box 14" hidden="1">
              <a:extLst>
                <a:ext uri="{63B3BB69-23CF-44E3-9099-C40C66FF867C}">
                  <a14:compatExt spid="_x0000_s4110"/>
                </a:ext>
                <a:ext uri="{FF2B5EF4-FFF2-40B4-BE49-F238E27FC236}">
                  <a16:creationId xmlns:a16="http://schemas.microsoft.com/office/drawing/2014/main" id="{00000000-0008-0000-0300-00000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12</xdr:col>
      <xdr:colOff>235324</xdr:colOff>
      <xdr:row>20</xdr:row>
      <xdr:rowOff>336176</xdr:rowOff>
    </xdr:from>
    <xdr:to>
      <xdr:col>13</xdr:col>
      <xdr:colOff>2299643</xdr:colOff>
      <xdr:row>22</xdr:row>
      <xdr:rowOff>322533</xdr:rowOff>
    </xdr:to>
    <xdr:sp macro="" textlink="">
      <xdr:nvSpPr>
        <xdr:cNvPr id="14" name="吹き出し: 線 13">
          <a:extLst>
            <a:ext uri="{FF2B5EF4-FFF2-40B4-BE49-F238E27FC236}">
              <a16:creationId xmlns:a16="http://schemas.microsoft.com/office/drawing/2014/main" id="{00000000-0008-0000-0300-00000E000000}"/>
            </a:ext>
          </a:extLst>
        </xdr:cNvPr>
        <xdr:cNvSpPr/>
      </xdr:nvSpPr>
      <xdr:spPr>
        <a:xfrm>
          <a:off x="10712824" y="6824382"/>
          <a:ext cx="2411701" cy="938857"/>
        </a:xfrm>
        <a:prstGeom prst="borderCallout1">
          <a:avLst>
            <a:gd name="adj1" fmla="val 809"/>
            <a:gd name="adj2" fmla="val 394"/>
            <a:gd name="adj3" fmla="val 67508"/>
            <a:gd name="adj4" fmla="val -9247"/>
          </a:avLst>
        </a:prstGeom>
        <a:solidFill>
          <a:srgbClr val="FFF8E5"/>
        </a:solidFill>
        <a:ln w="3175">
          <a:solidFill>
            <a:sysClr val="windowText" lastClr="000000"/>
          </a:solidFill>
          <a:tailEnd type="triangle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ja-JP" altLang="en-US" sz="900" b="1">
              <a:solidFill>
                <a:srgbClr val="FF0000"/>
              </a:solidFill>
              <a:latin typeface="+mn-ea"/>
              <a:ea typeface="+mn-ea"/>
            </a:rPr>
            <a:t>名前の順番が一番最初で， 発表者本人が筆頭著者（ファースト・オーサー）になります。</a:t>
          </a:r>
          <a:endParaRPr lang="en-US" altLang="ja-JP" sz="900" b="1">
            <a:solidFill>
              <a:srgbClr val="FF0000"/>
            </a:solidFill>
            <a:latin typeface="+mn-ea"/>
            <a:ea typeface="+mn-ea"/>
          </a:endParaRPr>
        </a:p>
        <a:p>
          <a:pPr algn="l"/>
          <a:endParaRPr lang="en-US" altLang="ja-JP" sz="900" b="1">
            <a:solidFill>
              <a:srgbClr val="FF0000"/>
            </a:solidFill>
            <a:latin typeface="+mn-ea"/>
            <a:ea typeface="+mn-ea"/>
          </a:endParaRPr>
        </a:p>
        <a:p>
          <a:pPr algn="l"/>
          <a:r>
            <a:rPr lang="en-US" altLang="ja-JP" sz="900" b="1">
              <a:solidFill>
                <a:srgbClr val="FF0000"/>
              </a:solidFill>
              <a:latin typeface="+mn-ea"/>
              <a:ea typeface="+mn-ea"/>
            </a:rPr>
            <a:t>The</a:t>
          </a:r>
          <a:r>
            <a:rPr lang="en-US" altLang="ja-JP" sz="900" b="1" baseline="0">
              <a:solidFill>
                <a:srgbClr val="FF0000"/>
              </a:solidFill>
              <a:latin typeface="+mn-ea"/>
              <a:ea typeface="+mn-ea"/>
            </a:rPr>
            <a:t> first author, who is presenter, must be filled in the first row.</a:t>
          </a:r>
          <a:endParaRPr lang="en-US" altLang="ja-JP" sz="900" b="1">
            <a:solidFill>
              <a:srgbClr val="FF0000"/>
            </a:solidFill>
            <a:latin typeface="+mn-ea"/>
            <a:ea typeface="+mn-ea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39</xdr:row>
          <xdr:rowOff>0</xdr:rowOff>
        </xdr:from>
        <xdr:to>
          <xdr:col>9</xdr:col>
          <xdr:colOff>981075</xdr:colOff>
          <xdr:row>40</xdr:row>
          <xdr:rowOff>28575</xdr:rowOff>
        </xdr:to>
        <xdr:sp macro="" textlink="">
          <xdr:nvSpPr>
            <xdr:cNvPr id="5121" name="Check Box 1" hidden="1">
              <a:extLst>
                <a:ext uri="{63B3BB69-23CF-44E3-9099-C40C66FF867C}">
                  <a14:compatExt spid="_x0000_s5121"/>
                </a:ext>
                <a:ext uri="{FF2B5EF4-FFF2-40B4-BE49-F238E27FC236}">
                  <a16:creationId xmlns:a16="http://schemas.microsoft.com/office/drawing/2014/main" id="{00000000-0008-0000-0400-000001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投稿予定あり Plan to submit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39</xdr:row>
          <xdr:rowOff>152400</xdr:rowOff>
        </xdr:from>
        <xdr:to>
          <xdr:col>9</xdr:col>
          <xdr:colOff>981075</xdr:colOff>
          <xdr:row>41</xdr:row>
          <xdr:rowOff>0</xdr:rowOff>
        </xdr:to>
        <xdr:sp macro="" textlink="">
          <xdr:nvSpPr>
            <xdr:cNvPr id="5122" name="Check Box 2" hidden="1">
              <a:extLst>
                <a:ext uri="{63B3BB69-23CF-44E3-9099-C40C66FF867C}">
                  <a14:compatExt spid="_x0000_s5122"/>
                </a:ext>
                <a:ext uri="{FF2B5EF4-FFF2-40B4-BE49-F238E27FC236}">
                  <a16:creationId xmlns:a16="http://schemas.microsoft.com/office/drawing/2014/main" id="{00000000-0008-0000-0400-000002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投稿予定なし No plan to submit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571500</xdr:colOff>
          <xdr:row>31</xdr:row>
          <xdr:rowOff>152400</xdr:rowOff>
        </xdr:from>
        <xdr:to>
          <xdr:col>4</xdr:col>
          <xdr:colOff>571500</xdr:colOff>
          <xdr:row>33</xdr:row>
          <xdr:rowOff>38100</xdr:rowOff>
        </xdr:to>
        <xdr:sp macro="" textlink="">
          <xdr:nvSpPr>
            <xdr:cNvPr id="5123" name="Check Box 3" hidden="1">
              <a:extLst>
                <a:ext uri="{63B3BB69-23CF-44E3-9099-C40C66FF867C}">
                  <a14:compatExt spid="_x0000_s5123"/>
                </a:ext>
                <a:ext uri="{FF2B5EF4-FFF2-40B4-BE49-F238E27FC236}">
                  <a16:creationId xmlns:a16="http://schemas.microsoft.com/office/drawing/2014/main" id="{00000000-0008-0000-0400-000003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日本語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571500</xdr:colOff>
          <xdr:row>32</xdr:row>
          <xdr:rowOff>142875</xdr:rowOff>
        </xdr:from>
        <xdr:to>
          <xdr:col>4</xdr:col>
          <xdr:colOff>571500</xdr:colOff>
          <xdr:row>33</xdr:row>
          <xdr:rowOff>152400</xdr:rowOff>
        </xdr:to>
        <xdr:sp macro="" textlink="">
          <xdr:nvSpPr>
            <xdr:cNvPr id="5124" name="Check Box 4" hidden="1">
              <a:extLst>
                <a:ext uri="{63B3BB69-23CF-44E3-9099-C40C66FF867C}">
                  <a14:compatExt spid="_x0000_s5124"/>
                </a:ext>
                <a:ext uri="{FF2B5EF4-FFF2-40B4-BE49-F238E27FC236}">
                  <a16:creationId xmlns:a16="http://schemas.microsoft.com/office/drawing/2014/main" id="{00000000-0008-0000-0400-000004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English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409575</xdr:colOff>
          <xdr:row>42</xdr:row>
          <xdr:rowOff>142875</xdr:rowOff>
        </xdr:from>
        <xdr:to>
          <xdr:col>4</xdr:col>
          <xdr:colOff>66675</xdr:colOff>
          <xdr:row>44</xdr:row>
          <xdr:rowOff>38100</xdr:rowOff>
        </xdr:to>
        <xdr:sp macro="" textlink="">
          <xdr:nvSpPr>
            <xdr:cNvPr id="5125" name="Check Box 5" hidden="1">
              <a:extLst>
                <a:ext uri="{63B3BB69-23CF-44E3-9099-C40C66FF867C}">
                  <a14:compatExt spid="_x0000_s5125"/>
                </a:ext>
                <a:ext uri="{FF2B5EF4-FFF2-40B4-BE49-F238E27FC236}">
                  <a16:creationId xmlns:a16="http://schemas.microsoft.com/office/drawing/2014/main" id="{00000000-0008-0000-0400-000005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390525</xdr:colOff>
          <xdr:row>47</xdr:row>
          <xdr:rowOff>142875</xdr:rowOff>
        </xdr:from>
        <xdr:to>
          <xdr:col>4</xdr:col>
          <xdr:colOff>47625</xdr:colOff>
          <xdr:row>49</xdr:row>
          <xdr:rowOff>47625</xdr:rowOff>
        </xdr:to>
        <xdr:sp macro="" textlink="">
          <xdr:nvSpPr>
            <xdr:cNvPr id="5126" name="Check Box 6" hidden="1">
              <a:extLst>
                <a:ext uri="{63B3BB69-23CF-44E3-9099-C40C66FF867C}">
                  <a14:compatExt spid="_x0000_s5126"/>
                </a:ext>
                <a:ext uri="{FF2B5EF4-FFF2-40B4-BE49-F238E27FC236}">
                  <a16:creationId xmlns:a16="http://schemas.microsoft.com/office/drawing/2014/main" id="{00000000-0008-0000-0400-000006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390525</xdr:colOff>
          <xdr:row>48</xdr:row>
          <xdr:rowOff>142875</xdr:rowOff>
        </xdr:from>
        <xdr:to>
          <xdr:col>4</xdr:col>
          <xdr:colOff>47625</xdr:colOff>
          <xdr:row>50</xdr:row>
          <xdr:rowOff>47625</xdr:rowOff>
        </xdr:to>
        <xdr:sp macro="" textlink="">
          <xdr:nvSpPr>
            <xdr:cNvPr id="5127" name="Check Box 7" hidden="1">
              <a:extLst>
                <a:ext uri="{63B3BB69-23CF-44E3-9099-C40C66FF867C}">
                  <a14:compatExt spid="_x0000_s5127"/>
                </a:ext>
                <a:ext uri="{FF2B5EF4-FFF2-40B4-BE49-F238E27FC236}">
                  <a16:creationId xmlns:a16="http://schemas.microsoft.com/office/drawing/2014/main" id="{00000000-0008-0000-0400-000007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390525</xdr:colOff>
          <xdr:row>49</xdr:row>
          <xdr:rowOff>142875</xdr:rowOff>
        </xdr:from>
        <xdr:to>
          <xdr:col>4</xdr:col>
          <xdr:colOff>47625</xdr:colOff>
          <xdr:row>51</xdr:row>
          <xdr:rowOff>47625</xdr:rowOff>
        </xdr:to>
        <xdr:sp macro="" textlink="">
          <xdr:nvSpPr>
            <xdr:cNvPr id="5128" name="Check Box 8" hidden="1">
              <a:extLst>
                <a:ext uri="{63B3BB69-23CF-44E3-9099-C40C66FF867C}">
                  <a14:compatExt spid="_x0000_s5128"/>
                </a:ext>
                <a:ext uri="{FF2B5EF4-FFF2-40B4-BE49-F238E27FC236}">
                  <a16:creationId xmlns:a16="http://schemas.microsoft.com/office/drawing/2014/main" id="{00000000-0008-0000-0400-000008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390525</xdr:colOff>
          <xdr:row>50</xdr:row>
          <xdr:rowOff>142875</xdr:rowOff>
        </xdr:from>
        <xdr:to>
          <xdr:col>4</xdr:col>
          <xdr:colOff>47625</xdr:colOff>
          <xdr:row>52</xdr:row>
          <xdr:rowOff>47625</xdr:rowOff>
        </xdr:to>
        <xdr:sp macro="" textlink="">
          <xdr:nvSpPr>
            <xdr:cNvPr id="5129" name="Check Box 9" hidden="1">
              <a:extLst>
                <a:ext uri="{63B3BB69-23CF-44E3-9099-C40C66FF867C}">
                  <a14:compatExt spid="_x0000_s5129"/>
                </a:ext>
                <a:ext uri="{FF2B5EF4-FFF2-40B4-BE49-F238E27FC236}">
                  <a16:creationId xmlns:a16="http://schemas.microsoft.com/office/drawing/2014/main" id="{00000000-0008-0000-0400-000009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200025</xdr:colOff>
          <xdr:row>12</xdr:row>
          <xdr:rowOff>9525</xdr:rowOff>
        </xdr:from>
        <xdr:to>
          <xdr:col>9</xdr:col>
          <xdr:colOff>981075</xdr:colOff>
          <xdr:row>12</xdr:row>
          <xdr:rowOff>333375</xdr:rowOff>
        </xdr:to>
        <xdr:sp macro="" textlink="">
          <xdr:nvSpPr>
            <xdr:cNvPr id="5132" name="Check Box 12" hidden="1">
              <a:extLst>
                <a:ext uri="{63B3BB69-23CF-44E3-9099-C40C66FF867C}">
                  <a14:compatExt spid="_x0000_s5132"/>
                </a:ext>
                <a:ext uri="{FF2B5EF4-FFF2-40B4-BE49-F238E27FC236}">
                  <a16:creationId xmlns:a16="http://schemas.microsoft.com/office/drawing/2014/main" id="{00000000-0008-0000-0400-00000C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筆頭著者に同じ(Check the box if the first author/applicant is the corresponding author)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409575</xdr:colOff>
          <xdr:row>43</xdr:row>
          <xdr:rowOff>152400</xdr:rowOff>
        </xdr:from>
        <xdr:to>
          <xdr:col>4</xdr:col>
          <xdr:colOff>28575</xdr:colOff>
          <xdr:row>45</xdr:row>
          <xdr:rowOff>66675</xdr:rowOff>
        </xdr:to>
        <xdr:sp macro="" textlink="">
          <xdr:nvSpPr>
            <xdr:cNvPr id="5133" name="Check Box 13" hidden="1">
              <a:extLst>
                <a:ext uri="{63B3BB69-23CF-44E3-9099-C40C66FF867C}">
                  <a14:compatExt spid="_x0000_s5133"/>
                </a:ext>
                <a:ext uri="{FF2B5EF4-FFF2-40B4-BE49-F238E27FC236}">
                  <a16:creationId xmlns:a16="http://schemas.microsoft.com/office/drawing/2014/main" id="{00000000-0008-0000-0400-00000D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409575</xdr:colOff>
          <xdr:row>44</xdr:row>
          <xdr:rowOff>152400</xdr:rowOff>
        </xdr:from>
        <xdr:to>
          <xdr:col>4</xdr:col>
          <xdr:colOff>28575</xdr:colOff>
          <xdr:row>46</xdr:row>
          <xdr:rowOff>66675</xdr:rowOff>
        </xdr:to>
        <xdr:sp macro="" textlink="">
          <xdr:nvSpPr>
            <xdr:cNvPr id="5134" name="Check Box 14" hidden="1">
              <a:extLst>
                <a:ext uri="{63B3BB69-23CF-44E3-9099-C40C66FF867C}">
                  <a14:compatExt spid="_x0000_s5134"/>
                </a:ext>
                <a:ext uri="{FF2B5EF4-FFF2-40B4-BE49-F238E27FC236}">
                  <a16:creationId xmlns:a16="http://schemas.microsoft.com/office/drawing/2014/main" id="{00000000-0008-0000-0400-00000E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12</xdr:col>
      <xdr:colOff>224117</xdr:colOff>
      <xdr:row>20</xdr:row>
      <xdr:rowOff>336177</xdr:rowOff>
    </xdr:from>
    <xdr:to>
      <xdr:col>13</xdr:col>
      <xdr:colOff>2288436</xdr:colOff>
      <xdr:row>22</xdr:row>
      <xdr:rowOff>322534</xdr:rowOff>
    </xdr:to>
    <xdr:sp macro="" textlink="">
      <xdr:nvSpPr>
        <xdr:cNvPr id="14" name="吹き出し: 線 13">
          <a:extLst>
            <a:ext uri="{FF2B5EF4-FFF2-40B4-BE49-F238E27FC236}">
              <a16:creationId xmlns:a16="http://schemas.microsoft.com/office/drawing/2014/main" id="{00000000-0008-0000-0400-00000E000000}"/>
            </a:ext>
          </a:extLst>
        </xdr:cNvPr>
        <xdr:cNvSpPr/>
      </xdr:nvSpPr>
      <xdr:spPr>
        <a:xfrm>
          <a:off x="10701617" y="6824383"/>
          <a:ext cx="2411701" cy="938857"/>
        </a:xfrm>
        <a:prstGeom prst="borderCallout1">
          <a:avLst>
            <a:gd name="adj1" fmla="val 809"/>
            <a:gd name="adj2" fmla="val 394"/>
            <a:gd name="adj3" fmla="val 67508"/>
            <a:gd name="adj4" fmla="val -9247"/>
          </a:avLst>
        </a:prstGeom>
        <a:solidFill>
          <a:srgbClr val="FFF8E5"/>
        </a:solidFill>
        <a:ln w="3175">
          <a:solidFill>
            <a:sysClr val="windowText" lastClr="000000"/>
          </a:solidFill>
          <a:tailEnd type="triangle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ja-JP" altLang="en-US" sz="900" b="1">
              <a:solidFill>
                <a:srgbClr val="FF0000"/>
              </a:solidFill>
              <a:latin typeface="+mn-ea"/>
              <a:ea typeface="+mn-ea"/>
            </a:rPr>
            <a:t>名前の順番が一番最初で， 発表者本人が筆頭著者（ファースト・オーサー）になります。</a:t>
          </a:r>
          <a:endParaRPr lang="en-US" altLang="ja-JP" sz="900" b="1">
            <a:solidFill>
              <a:srgbClr val="FF0000"/>
            </a:solidFill>
            <a:latin typeface="+mn-ea"/>
            <a:ea typeface="+mn-ea"/>
          </a:endParaRPr>
        </a:p>
        <a:p>
          <a:pPr algn="l"/>
          <a:endParaRPr lang="en-US" altLang="ja-JP" sz="900" b="1">
            <a:solidFill>
              <a:srgbClr val="FF0000"/>
            </a:solidFill>
            <a:latin typeface="+mn-ea"/>
            <a:ea typeface="+mn-ea"/>
          </a:endParaRPr>
        </a:p>
        <a:p>
          <a:pPr algn="l"/>
          <a:r>
            <a:rPr lang="en-US" altLang="ja-JP" sz="900" b="1">
              <a:solidFill>
                <a:srgbClr val="FF0000"/>
              </a:solidFill>
              <a:latin typeface="+mn-ea"/>
              <a:ea typeface="+mn-ea"/>
            </a:rPr>
            <a:t>The</a:t>
          </a:r>
          <a:r>
            <a:rPr lang="en-US" altLang="ja-JP" sz="900" b="1" baseline="0">
              <a:solidFill>
                <a:srgbClr val="FF0000"/>
              </a:solidFill>
              <a:latin typeface="+mn-ea"/>
              <a:ea typeface="+mn-ea"/>
            </a:rPr>
            <a:t> first author, who is presenter, must be filled in the first row.</a:t>
          </a:r>
          <a:endParaRPr lang="en-US" altLang="ja-JP" sz="900" b="1">
            <a:solidFill>
              <a:srgbClr val="FF0000"/>
            </a:solidFill>
            <a:latin typeface="+mn-ea"/>
            <a:ea typeface="+mn-ea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2" Type="http://schemas.openxmlformats.org/officeDocument/2006/relationships/drawing" Target="../drawings/drawing1.xml"/><Relationship Id="rId16" Type="http://schemas.openxmlformats.org/officeDocument/2006/relationships/comments" Target="../comments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17.xml"/><Relationship Id="rId13" Type="http://schemas.openxmlformats.org/officeDocument/2006/relationships/ctrlProp" Target="../ctrlProps/ctrlProp22.xml"/><Relationship Id="rId3" Type="http://schemas.openxmlformats.org/officeDocument/2006/relationships/vmlDrawing" Target="../drawings/vmlDrawing2.vml"/><Relationship Id="rId7" Type="http://schemas.openxmlformats.org/officeDocument/2006/relationships/ctrlProp" Target="../ctrlProps/ctrlProp16.xml"/><Relationship Id="rId12" Type="http://schemas.openxmlformats.org/officeDocument/2006/relationships/ctrlProp" Target="../ctrlProps/ctrlProp21.xml"/><Relationship Id="rId2" Type="http://schemas.openxmlformats.org/officeDocument/2006/relationships/drawing" Target="../drawings/drawing2.xml"/><Relationship Id="rId16" Type="http://schemas.openxmlformats.org/officeDocument/2006/relationships/comments" Target="../comments2.xml"/><Relationship Id="rId1" Type="http://schemas.openxmlformats.org/officeDocument/2006/relationships/printerSettings" Target="../printerSettings/printerSettings4.bin"/><Relationship Id="rId6" Type="http://schemas.openxmlformats.org/officeDocument/2006/relationships/ctrlProp" Target="../ctrlProps/ctrlProp15.xml"/><Relationship Id="rId11" Type="http://schemas.openxmlformats.org/officeDocument/2006/relationships/ctrlProp" Target="../ctrlProps/ctrlProp20.xml"/><Relationship Id="rId5" Type="http://schemas.openxmlformats.org/officeDocument/2006/relationships/ctrlProp" Target="../ctrlProps/ctrlProp14.xml"/><Relationship Id="rId15" Type="http://schemas.openxmlformats.org/officeDocument/2006/relationships/ctrlProp" Target="../ctrlProps/ctrlProp24.xml"/><Relationship Id="rId10" Type="http://schemas.openxmlformats.org/officeDocument/2006/relationships/ctrlProp" Target="../ctrlProps/ctrlProp19.xml"/><Relationship Id="rId4" Type="http://schemas.openxmlformats.org/officeDocument/2006/relationships/ctrlProp" Target="../ctrlProps/ctrlProp13.xml"/><Relationship Id="rId9" Type="http://schemas.openxmlformats.org/officeDocument/2006/relationships/ctrlProp" Target="../ctrlProps/ctrlProp18.xml"/><Relationship Id="rId14" Type="http://schemas.openxmlformats.org/officeDocument/2006/relationships/ctrlProp" Target="../ctrlProps/ctrlProp23.xml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28.xml"/><Relationship Id="rId13" Type="http://schemas.openxmlformats.org/officeDocument/2006/relationships/ctrlProp" Target="../ctrlProps/ctrlProp33.xml"/><Relationship Id="rId3" Type="http://schemas.openxmlformats.org/officeDocument/2006/relationships/drawing" Target="../drawings/drawing3.xml"/><Relationship Id="rId7" Type="http://schemas.openxmlformats.org/officeDocument/2006/relationships/ctrlProp" Target="../ctrlProps/ctrlProp27.xml"/><Relationship Id="rId12" Type="http://schemas.openxmlformats.org/officeDocument/2006/relationships/ctrlProp" Target="../ctrlProps/ctrlProp32.xml"/><Relationship Id="rId17" Type="http://schemas.openxmlformats.org/officeDocument/2006/relationships/comments" Target="../comments3.xml"/><Relationship Id="rId2" Type="http://schemas.openxmlformats.org/officeDocument/2006/relationships/printerSettings" Target="../printerSettings/printerSettings5.bin"/><Relationship Id="rId16" Type="http://schemas.openxmlformats.org/officeDocument/2006/relationships/ctrlProp" Target="../ctrlProps/ctrlProp36.xml"/><Relationship Id="rId1" Type="http://schemas.openxmlformats.org/officeDocument/2006/relationships/hyperlink" Target="mailto:aiue@kakiku-u.ac.jp" TargetMode="External"/><Relationship Id="rId6" Type="http://schemas.openxmlformats.org/officeDocument/2006/relationships/ctrlProp" Target="../ctrlProps/ctrlProp26.xml"/><Relationship Id="rId11" Type="http://schemas.openxmlformats.org/officeDocument/2006/relationships/ctrlProp" Target="../ctrlProps/ctrlProp31.xml"/><Relationship Id="rId5" Type="http://schemas.openxmlformats.org/officeDocument/2006/relationships/ctrlProp" Target="../ctrlProps/ctrlProp25.xml"/><Relationship Id="rId15" Type="http://schemas.openxmlformats.org/officeDocument/2006/relationships/ctrlProp" Target="../ctrlProps/ctrlProp35.xml"/><Relationship Id="rId10" Type="http://schemas.openxmlformats.org/officeDocument/2006/relationships/ctrlProp" Target="../ctrlProps/ctrlProp30.xml"/><Relationship Id="rId4" Type="http://schemas.openxmlformats.org/officeDocument/2006/relationships/vmlDrawing" Target="../drawings/vmlDrawing3.vml"/><Relationship Id="rId9" Type="http://schemas.openxmlformats.org/officeDocument/2006/relationships/ctrlProp" Target="../ctrlProps/ctrlProp29.xml"/><Relationship Id="rId14" Type="http://schemas.openxmlformats.org/officeDocument/2006/relationships/ctrlProp" Target="../ctrlProps/ctrlProp3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  <pageSetUpPr fitToPage="1"/>
  </sheetPr>
  <dimension ref="B1:S65"/>
  <sheetViews>
    <sheetView showGridLines="0" tabSelected="1" zoomScale="85" zoomScaleNormal="85" zoomScaleSheetLayoutView="115" workbookViewId="0">
      <selection activeCell="K3" sqref="K3:L3"/>
    </sheetView>
  </sheetViews>
  <sheetFormatPr defaultRowHeight="13.5"/>
  <cols>
    <col min="2" max="2" width="6.375" customWidth="1"/>
    <col min="3" max="3" width="17.125" customWidth="1"/>
    <col min="5" max="5" width="20.875" customWidth="1"/>
    <col min="6" max="6" width="14.875" customWidth="1"/>
    <col min="7" max="7" width="10.375" customWidth="1"/>
    <col min="8" max="8" width="6.875" customWidth="1"/>
    <col min="9" max="9" width="4.125" customWidth="1"/>
    <col min="10" max="10" width="16.5" customWidth="1"/>
    <col min="11" max="11" width="7.875" customWidth="1"/>
    <col min="12" max="12" width="14.625" customWidth="1"/>
    <col min="13" max="13" width="4.625" style="9" customWidth="1"/>
    <col min="14" max="14" width="40.125" style="6" customWidth="1"/>
    <col min="15" max="15" width="10.125" style="49" customWidth="1"/>
    <col min="16" max="18" width="34.5" style="49" hidden="1" customWidth="1"/>
    <col min="19" max="19" width="28.125" style="6" customWidth="1"/>
    <col min="20" max="22" width="28.125" customWidth="1"/>
  </cols>
  <sheetData>
    <row r="1" spans="2:17" ht="30" customHeight="1">
      <c r="B1" s="127" t="s">
        <v>125</v>
      </c>
      <c r="C1" s="127"/>
      <c r="D1" s="127"/>
      <c r="E1" s="127"/>
      <c r="F1" s="127"/>
      <c r="G1" s="127"/>
      <c r="H1" s="127"/>
      <c r="I1" s="127"/>
      <c r="J1" s="127"/>
      <c r="K1" s="127"/>
      <c r="L1" s="127"/>
    </row>
    <row r="2" spans="2:17" ht="13.7" customHeight="1" thickBot="1">
      <c r="B2" s="127"/>
      <c r="C2" s="127"/>
      <c r="D2" s="127"/>
      <c r="E2" s="127"/>
      <c r="F2" s="127"/>
      <c r="G2" s="127"/>
      <c r="H2" s="127"/>
      <c r="I2" s="127"/>
      <c r="J2" s="127"/>
      <c r="K2" s="127"/>
      <c r="L2" s="127"/>
    </row>
    <row r="3" spans="2:17" ht="14.25" thickBot="1">
      <c r="B3" s="68"/>
      <c r="C3" s="68"/>
      <c r="D3" s="68"/>
      <c r="E3" s="68"/>
      <c r="F3" s="68" t="s">
        <v>91</v>
      </c>
      <c r="G3" s="69"/>
      <c r="H3" s="70"/>
      <c r="I3" s="68"/>
      <c r="J3" s="68" t="str">
        <f>IF(COUNTA(H3)=0, "", "仮会場番号")</f>
        <v/>
      </c>
      <c r="K3" s="130"/>
      <c r="L3" s="131"/>
      <c r="P3" s="49">
        <f>LENB(L3)</f>
        <v>0</v>
      </c>
      <c r="Q3" s="49" t="str">
        <f>IF(P3=1,CONCATENATE("K-00",L3),IF(P3=2,CONCATENATE("K-0",L3),CONCATENATE("K-",L3)))</f>
        <v>K-</v>
      </c>
    </row>
    <row r="4" spans="2:17" ht="16.350000000000001" customHeight="1" thickBot="1">
      <c r="B4" s="68"/>
      <c r="C4" s="71" t="str">
        <f>IF(ISBLANK(D8)=TRUE, " ",  CONCATENATE("この申請票のファイル名を P_031", J9,L9, "(", D8, ")_a　としてください"))</f>
        <v xml:space="preserve"> </v>
      </c>
      <c r="D4" s="68"/>
      <c r="E4" s="68"/>
      <c r="F4" s="68"/>
      <c r="G4" s="68"/>
      <c r="H4" s="68"/>
      <c r="I4" s="68"/>
      <c r="J4" s="68" t="str">
        <f>IF(COUNTA(H3)=0, "", "座長")</f>
        <v/>
      </c>
      <c r="K4" s="130"/>
      <c r="L4" s="131"/>
      <c r="M4" s="35"/>
    </row>
    <row r="5" spans="2:17" ht="16.350000000000001" customHeight="1">
      <c r="B5" s="68"/>
      <c r="C5" s="132" t="str">
        <f>IF(ISBLANK(D8)=TRUE,"",CONCATENATE("Name this application form file as 'P_031",J9,L9,"(",D8,")_a'　"))</f>
        <v/>
      </c>
      <c r="D5" s="132"/>
      <c r="E5" s="132"/>
      <c r="F5" s="132"/>
      <c r="G5" s="132"/>
      <c r="H5" s="132"/>
      <c r="I5" s="132"/>
      <c r="J5" s="132"/>
      <c r="K5" s="132"/>
      <c r="L5" s="132"/>
    </row>
    <row r="6" spans="2:17" ht="14.25" thickBot="1">
      <c r="B6" s="68"/>
      <c r="C6" s="68"/>
      <c r="D6" s="68"/>
      <c r="E6" s="68"/>
      <c r="F6" s="68"/>
      <c r="G6" s="68"/>
      <c r="H6" s="68"/>
      <c r="I6" s="68"/>
      <c r="J6" s="68"/>
      <c r="K6" s="68"/>
      <c r="L6" s="72"/>
    </row>
    <row r="7" spans="2:17" ht="42" customHeight="1" thickBot="1">
      <c r="B7" s="143" t="s">
        <v>126</v>
      </c>
      <c r="C7" s="144"/>
      <c r="D7" s="144"/>
      <c r="E7" s="144"/>
      <c r="F7" s="144"/>
      <c r="G7" s="144"/>
      <c r="H7" s="144"/>
      <c r="I7" s="144"/>
      <c r="J7" s="73" t="s">
        <v>113</v>
      </c>
      <c r="K7" s="74"/>
      <c r="L7" s="75" t="s">
        <v>114</v>
      </c>
      <c r="P7" s="49" t="s">
        <v>79</v>
      </c>
    </row>
    <row r="8" spans="2:17" ht="16.7" customHeight="1" thickBot="1">
      <c r="B8" s="145" t="s">
        <v>4</v>
      </c>
      <c r="C8" s="146"/>
      <c r="D8" s="149"/>
      <c r="E8" s="150"/>
      <c r="F8" s="153" t="s">
        <v>90</v>
      </c>
      <c r="G8" s="154"/>
      <c r="H8" s="155"/>
      <c r="I8" s="156"/>
      <c r="J8" s="156"/>
      <c r="K8" s="156"/>
      <c r="L8" s="157"/>
      <c r="N8" s="185" t="str">
        <f>IF(H8=P9,"学生会員は単年度資格です。2020年度に更新してください。
Student membership has a single year status. 
Please renew your status before the meeting.", "")</f>
        <v/>
      </c>
      <c r="O8" s="185"/>
      <c r="P8" s="49" t="s">
        <v>76</v>
      </c>
    </row>
    <row r="9" spans="2:17" ht="30" customHeight="1" thickBot="1">
      <c r="B9" s="147"/>
      <c r="C9" s="148"/>
      <c r="D9" s="151"/>
      <c r="E9" s="152"/>
      <c r="F9" s="141" t="s">
        <v>6</v>
      </c>
      <c r="G9" s="142"/>
      <c r="H9" s="76" t="s">
        <v>1</v>
      </c>
      <c r="I9" s="77" t="s">
        <v>2</v>
      </c>
      <c r="J9" s="78"/>
      <c r="K9" s="79" t="s">
        <v>3</v>
      </c>
      <c r="L9" s="80"/>
      <c r="N9" s="185"/>
      <c r="O9" s="185"/>
      <c r="P9" s="49" t="s">
        <v>77</v>
      </c>
    </row>
    <row r="10" spans="2:17" ht="46.35" customHeight="1" thickBot="1">
      <c r="B10" s="141" t="s">
        <v>5</v>
      </c>
      <c r="C10" s="142"/>
      <c r="D10" s="174"/>
      <c r="E10" s="174"/>
      <c r="F10" s="162" t="s">
        <v>7</v>
      </c>
      <c r="G10" s="163"/>
      <c r="H10" s="133"/>
      <c r="I10" s="134"/>
      <c r="J10" s="134"/>
      <c r="K10" s="134"/>
      <c r="L10" s="135"/>
      <c r="P10" s="49" t="s">
        <v>78</v>
      </c>
    </row>
    <row r="11" spans="2:17" ht="14.45" customHeight="1" thickBot="1">
      <c r="B11" s="68"/>
      <c r="C11" s="68"/>
      <c r="D11" s="81"/>
      <c r="E11" s="81"/>
      <c r="F11" s="81"/>
      <c r="G11" s="81"/>
      <c r="H11" s="68"/>
      <c r="I11" s="68"/>
      <c r="J11" s="68"/>
      <c r="K11" s="68"/>
      <c r="L11" s="68"/>
    </row>
    <row r="12" spans="2:17" ht="31.35" customHeight="1" thickBot="1">
      <c r="B12" s="143" t="s">
        <v>127</v>
      </c>
      <c r="C12" s="176"/>
      <c r="D12" s="176"/>
      <c r="E12" s="176"/>
      <c r="F12" s="176"/>
      <c r="G12" s="176"/>
      <c r="H12" s="176"/>
      <c r="I12" s="176"/>
      <c r="J12" s="176"/>
      <c r="K12" s="176"/>
      <c r="L12" s="177"/>
    </row>
    <row r="13" spans="2:17" ht="27" customHeight="1" thickBot="1">
      <c r="B13" s="178"/>
      <c r="C13" s="179"/>
      <c r="D13" s="179"/>
      <c r="E13" s="179"/>
      <c r="F13" s="179"/>
      <c r="G13" s="179"/>
      <c r="H13" s="179"/>
      <c r="I13" s="179"/>
      <c r="J13" s="179"/>
      <c r="K13" s="179"/>
      <c r="L13" s="180"/>
      <c r="P13" s="49" t="b">
        <v>0</v>
      </c>
    </row>
    <row r="14" spans="2:17" ht="16.7" customHeight="1" thickBot="1">
      <c r="B14" s="153" t="s">
        <v>4</v>
      </c>
      <c r="C14" s="154"/>
      <c r="D14" s="149"/>
      <c r="E14" s="150"/>
      <c r="F14" s="182" t="s">
        <v>90</v>
      </c>
      <c r="G14" s="146"/>
      <c r="H14" s="183"/>
      <c r="I14" s="174"/>
      <c r="J14" s="174"/>
      <c r="K14" s="174"/>
      <c r="L14" s="184"/>
      <c r="N14" s="185" t="str">
        <f>IF(H14=P9,"学生会員は単年度資格です。2020年度に更新してください。
Student membership has a single year status. 
Please renew your status before the meeting.", "")</f>
        <v/>
      </c>
      <c r="O14" s="185"/>
    </row>
    <row r="15" spans="2:17" ht="30" customHeight="1" thickBot="1">
      <c r="B15" s="147"/>
      <c r="C15" s="148"/>
      <c r="D15" s="151"/>
      <c r="E15" s="181"/>
      <c r="F15" s="141" t="s">
        <v>6</v>
      </c>
      <c r="G15" s="142"/>
      <c r="H15" s="76" t="s">
        <v>1</v>
      </c>
      <c r="I15" s="77" t="s">
        <v>2</v>
      </c>
      <c r="J15" s="78"/>
      <c r="K15" s="79" t="s">
        <v>3</v>
      </c>
      <c r="L15" s="80"/>
      <c r="N15" s="185"/>
      <c r="O15" s="185"/>
    </row>
    <row r="16" spans="2:17" ht="46.35" customHeight="1" thickBot="1">
      <c r="B16" s="141" t="s">
        <v>5</v>
      </c>
      <c r="C16" s="142"/>
      <c r="D16" s="174"/>
      <c r="E16" s="174"/>
      <c r="F16" s="162" t="s">
        <v>7</v>
      </c>
      <c r="G16" s="163"/>
      <c r="H16" s="134"/>
      <c r="I16" s="134"/>
      <c r="J16" s="134"/>
      <c r="K16" s="134"/>
      <c r="L16" s="135"/>
    </row>
    <row r="17" spans="2:13" ht="14.45" customHeight="1" thickBot="1">
      <c r="B17" s="68"/>
      <c r="C17" s="68"/>
      <c r="D17" s="81"/>
      <c r="E17" s="81"/>
      <c r="F17" s="81"/>
      <c r="G17" s="81"/>
      <c r="H17" s="68"/>
      <c r="I17" s="68"/>
      <c r="J17" s="68"/>
      <c r="K17" s="68"/>
      <c r="L17" s="68"/>
    </row>
    <row r="18" spans="2:13" ht="27" customHeight="1" thickBot="1">
      <c r="B18" s="199" t="s">
        <v>27</v>
      </c>
      <c r="C18" s="200"/>
      <c r="D18" s="200"/>
      <c r="E18" s="200"/>
      <c r="F18" s="200"/>
      <c r="G18" s="200"/>
      <c r="H18" s="200"/>
      <c r="I18" s="200"/>
      <c r="J18" s="200"/>
      <c r="K18" s="200"/>
      <c r="L18" s="201"/>
    </row>
    <row r="19" spans="2:13" ht="51.75" customHeight="1" thickBot="1">
      <c r="B19" s="130"/>
      <c r="C19" s="202"/>
      <c r="D19" s="202"/>
      <c r="E19" s="202"/>
      <c r="F19" s="202"/>
      <c r="G19" s="202"/>
      <c r="H19" s="202"/>
      <c r="I19" s="202"/>
      <c r="J19" s="202"/>
      <c r="K19" s="202"/>
      <c r="L19" s="131"/>
    </row>
    <row r="20" spans="2:13" ht="14.45" customHeight="1" thickBot="1">
      <c r="B20" s="68"/>
      <c r="C20" s="81"/>
      <c r="D20" s="81"/>
      <c r="E20" s="81"/>
      <c r="F20" s="81"/>
      <c r="G20" s="81"/>
      <c r="H20" s="81"/>
      <c r="I20" s="81"/>
      <c r="J20" s="81"/>
      <c r="K20" s="81"/>
      <c r="L20" s="81"/>
    </row>
    <row r="21" spans="2:13" ht="27" customHeight="1">
      <c r="B21" s="196" t="s">
        <v>73</v>
      </c>
      <c r="C21" s="197"/>
      <c r="D21" s="197"/>
      <c r="E21" s="197"/>
      <c r="F21" s="197"/>
      <c r="G21" s="197"/>
      <c r="H21" s="197"/>
      <c r="I21" s="197"/>
      <c r="J21" s="197"/>
      <c r="K21" s="197"/>
      <c r="L21" s="198"/>
    </row>
    <row r="22" spans="2:13" ht="48.6" customHeight="1">
      <c r="B22" s="82"/>
      <c r="C22" s="83" t="s">
        <v>72</v>
      </c>
      <c r="D22" s="203" t="s">
        <v>111</v>
      </c>
      <c r="E22" s="137"/>
      <c r="F22" s="137"/>
      <c r="G22" s="136" t="s">
        <v>71</v>
      </c>
      <c r="H22" s="137"/>
      <c r="I22" s="137"/>
      <c r="J22" s="137"/>
      <c r="K22" s="137"/>
      <c r="L22" s="138"/>
    </row>
    <row r="23" spans="2:13" ht="27" customHeight="1">
      <c r="B23" s="84">
        <v>1</v>
      </c>
      <c r="C23" s="85"/>
      <c r="D23" s="204" t="str">
        <f>IF(ISBLANK(D8)=TRUE, "", D8)</f>
        <v/>
      </c>
      <c r="E23" s="204"/>
      <c r="F23" s="204"/>
      <c r="G23" s="139" t="str">
        <f>IF(ISBLANK(D10)=TRUE, "", D10)</f>
        <v/>
      </c>
      <c r="H23" s="139"/>
      <c r="I23" s="139"/>
      <c r="J23" s="139"/>
      <c r="K23" s="139"/>
      <c r="L23" s="140"/>
      <c r="M23" s="6"/>
    </row>
    <row r="24" spans="2:13" ht="27" customHeight="1">
      <c r="B24" s="84">
        <v>2</v>
      </c>
      <c r="C24" s="85"/>
      <c r="D24" s="205"/>
      <c r="E24" s="205"/>
      <c r="F24" s="205"/>
      <c r="G24" s="128"/>
      <c r="H24" s="128"/>
      <c r="I24" s="128"/>
      <c r="J24" s="128"/>
      <c r="K24" s="128"/>
      <c r="L24" s="129"/>
    </row>
    <row r="25" spans="2:13" ht="27" customHeight="1">
      <c r="B25" s="84">
        <v>3</v>
      </c>
      <c r="C25" s="85"/>
      <c r="D25" s="205"/>
      <c r="E25" s="205"/>
      <c r="F25" s="205"/>
      <c r="G25" s="128"/>
      <c r="H25" s="128"/>
      <c r="I25" s="128"/>
      <c r="J25" s="128"/>
      <c r="K25" s="128"/>
      <c r="L25" s="129"/>
    </row>
    <row r="26" spans="2:13" ht="27" customHeight="1">
      <c r="B26" s="84">
        <v>4</v>
      </c>
      <c r="C26" s="85"/>
      <c r="D26" s="205"/>
      <c r="E26" s="205"/>
      <c r="F26" s="205"/>
      <c r="G26" s="128"/>
      <c r="H26" s="128"/>
      <c r="I26" s="128"/>
      <c r="J26" s="128"/>
      <c r="K26" s="128"/>
      <c r="L26" s="129"/>
    </row>
    <row r="27" spans="2:13" ht="33" customHeight="1">
      <c r="B27" s="84">
        <v>5</v>
      </c>
      <c r="C27" s="85"/>
      <c r="D27" s="205"/>
      <c r="E27" s="205"/>
      <c r="F27" s="205"/>
      <c r="G27" s="86"/>
      <c r="H27" s="128"/>
      <c r="I27" s="128"/>
      <c r="J27" s="128"/>
      <c r="K27" s="128"/>
      <c r="L27" s="129"/>
    </row>
    <row r="28" spans="2:13" ht="33" customHeight="1">
      <c r="B28" s="84">
        <v>6</v>
      </c>
      <c r="C28" s="85"/>
      <c r="D28" s="175"/>
      <c r="E28" s="175"/>
      <c r="F28" s="175"/>
      <c r="G28" s="128"/>
      <c r="H28" s="128"/>
      <c r="I28" s="128"/>
      <c r="J28" s="128"/>
      <c r="K28" s="128"/>
      <c r="L28" s="129"/>
    </row>
    <row r="29" spans="2:13" ht="33" customHeight="1">
      <c r="B29" s="84">
        <v>7</v>
      </c>
      <c r="C29" s="85"/>
      <c r="D29" s="175"/>
      <c r="E29" s="175"/>
      <c r="F29" s="175"/>
      <c r="G29" s="128"/>
      <c r="H29" s="128"/>
      <c r="I29" s="128"/>
      <c r="J29" s="128"/>
      <c r="K29" s="128"/>
      <c r="L29" s="129"/>
    </row>
    <row r="30" spans="2:13" ht="33" customHeight="1" thickBot="1">
      <c r="B30" s="87">
        <v>8</v>
      </c>
      <c r="C30" s="88"/>
      <c r="D30" s="193"/>
      <c r="E30" s="193"/>
      <c r="F30" s="193"/>
      <c r="G30" s="89"/>
      <c r="H30" s="194"/>
      <c r="I30" s="194"/>
      <c r="J30" s="194"/>
      <c r="K30" s="194"/>
      <c r="L30" s="195"/>
    </row>
    <row r="31" spans="2:13" ht="33" customHeight="1">
      <c r="B31" s="68"/>
      <c r="C31" s="186" t="str">
        <f>IF(COUNTA(C23:C30)=0,"↑コレスポンディング・オーサーに'*'をつけてください。Put '*' for the corresponding author.","")</f>
        <v>↑コレスポンディング・オーサーに'*'をつけてください。Put '*' for the corresponding author.</v>
      </c>
      <c r="D31" s="186"/>
      <c r="E31" s="186"/>
      <c r="F31" s="186"/>
      <c r="G31" s="186"/>
      <c r="H31" s="186"/>
      <c r="I31" s="186"/>
      <c r="J31" s="186"/>
      <c r="K31" s="186"/>
      <c r="L31" s="186"/>
    </row>
    <row r="32" spans="2:13" ht="14.45" customHeight="1" thickBot="1">
      <c r="B32" s="68"/>
      <c r="C32" s="81"/>
      <c r="D32" s="81"/>
      <c r="E32" s="81"/>
      <c r="F32" s="81"/>
      <c r="G32" s="81"/>
      <c r="H32" s="81"/>
      <c r="I32" s="81"/>
      <c r="J32" s="81"/>
      <c r="K32" s="81"/>
      <c r="L32" s="81"/>
    </row>
    <row r="33" spans="2:18" ht="13.35" customHeight="1">
      <c r="B33" s="90" t="s">
        <v>29</v>
      </c>
      <c r="C33" s="91"/>
      <c r="D33" s="160"/>
      <c r="E33" s="92"/>
      <c r="F33" s="93"/>
      <c r="G33" s="166" t="s">
        <v>68</v>
      </c>
      <c r="H33" s="167"/>
      <c r="I33" s="167"/>
      <c r="J33" s="167"/>
      <c r="K33" s="170"/>
      <c r="L33" s="94" t="s">
        <v>63</v>
      </c>
      <c r="P33" s="49" t="b">
        <v>0</v>
      </c>
    </row>
    <row r="34" spans="2:18" ht="14.25" thickBot="1">
      <c r="B34" s="95" t="s">
        <v>8</v>
      </c>
      <c r="C34" s="96"/>
      <c r="D34" s="161"/>
      <c r="E34" s="97"/>
      <c r="F34" s="93"/>
      <c r="G34" s="168"/>
      <c r="H34" s="169"/>
      <c r="I34" s="169"/>
      <c r="J34" s="169"/>
      <c r="K34" s="171"/>
      <c r="L34" s="98" t="s">
        <v>64</v>
      </c>
      <c r="P34" s="49" t="b">
        <v>0</v>
      </c>
    </row>
    <row r="35" spans="2:18" ht="13.7" customHeight="1">
      <c r="B35" s="71" t="str">
        <f>IF(AND(P34=FALSE,P33=FALSE),"↑使用する言語を選んでください。
Choose the language you use at presentation","")</f>
        <v>↑使用する言語を選んでください。
Choose the language you use at presentation</v>
      </c>
      <c r="C35" s="68"/>
      <c r="D35" s="68"/>
      <c r="E35" s="68"/>
      <c r="F35" s="81"/>
      <c r="G35" s="81"/>
      <c r="H35" s="81"/>
      <c r="I35" s="81"/>
      <c r="J35" s="81"/>
      <c r="K35" s="81"/>
      <c r="L35" s="81"/>
    </row>
    <row r="36" spans="2:18" ht="14.45" customHeight="1" thickBot="1">
      <c r="B36" s="68"/>
      <c r="C36" s="68"/>
      <c r="D36" s="68"/>
      <c r="E36" s="68"/>
      <c r="F36" s="68"/>
      <c r="G36" s="68"/>
      <c r="H36" s="68"/>
      <c r="I36" s="68"/>
      <c r="J36" s="68"/>
      <c r="K36" s="68"/>
      <c r="L36" s="68"/>
    </row>
    <row r="37" spans="2:18" hidden="1">
      <c r="B37" s="90" t="s">
        <v>65</v>
      </c>
      <c r="C37" s="99"/>
      <c r="D37" s="99"/>
      <c r="E37" s="91"/>
      <c r="F37" s="100"/>
      <c r="G37" s="100"/>
      <c r="H37" s="100"/>
      <c r="I37" s="100"/>
      <c r="J37" s="92"/>
      <c r="K37" s="68"/>
      <c r="L37" s="68"/>
      <c r="P37" s="49" t="b">
        <v>0</v>
      </c>
    </row>
    <row r="38" spans="2:18" ht="14.25" hidden="1" thickBot="1">
      <c r="B38" s="95" t="s">
        <v>28</v>
      </c>
      <c r="C38" s="101"/>
      <c r="D38" s="101"/>
      <c r="E38" s="96"/>
      <c r="F38" s="102"/>
      <c r="G38" s="102"/>
      <c r="H38" s="102"/>
      <c r="I38" s="102"/>
      <c r="J38" s="97"/>
      <c r="K38" s="68"/>
      <c r="L38" s="68"/>
      <c r="P38" s="49" t="b">
        <v>0</v>
      </c>
    </row>
    <row r="39" spans="2:18" ht="14.45" hidden="1" customHeight="1" thickBot="1">
      <c r="B39" s="68"/>
      <c r="C39" s="68"/>
      <c r="D39" s="68"/>
      <c r="E39" s="68"/>
      <c r="F39" s="68"/>
      <c r="G39" s="68"/>
      <c r="H39" s="68"/>
      <c r="I39" s="68"/>
      <c r="J39" s="68"/>
      <c r="K39" s="68"/>
      <c r="L39" s="68"/>
    </row>
    <row r="40" spans="2:18">
      <c r="B40" s="90" t="s">
        <v>115</v>
      </c>
      <c r="C40" s="99"/>
      <c r="D40" s="99"/>
      <c r="E40" s="99"/>
      <c r="F40" s="103"/>
      <c r="G40" s="91"/>
      <c r="H40" s="100"/>
      <c r="I40" s="104" t="b">
        <v>0</v>
      </c>
      <c r="J40" s="100"/>
      <c r="K40" s="100"/>
      <c r="L40" s="92"/>
      <c r="P40" s="49" t="b">
        <v>0</v>
      </c>
    </row>
    <row r="41" spans="2:18" ht="13.5" customHeight="1" thickBot="1">
      <c r="B41" s="95" t="s">
        <v>9</v>
      </c>
      <c r="C41" s="101"/>
      <c r="D41" s="101"/>
      <c r="E41" s="101"/>
      <c r="F41" s="105"/>
      <c r="G41" s="106"/>
      <c r="H41" s="102"/>
      <c r="I41" s="107" t="b">
        <v>0</v>
      </c>
      <c r="J41" s="102"/>
      <c r="K41" s="108"/>
      <c r="L41" s="109"/>
      <c r="P41" s="49" t="b">
        <v>0</v>
      </c>
    </row>
    <row r="42" spans="2:18" ht="14.45" customHeight="1" thickBot="1">
      <c r="B42" s="68"/>
      <c r="C42" s="68"/>
      <c r="D42" s="68"/>
      <c r="E42" s="68"/>
      <c r="F42" s="68"/>
      <c r="G42" s="68"/>
      <c r="H42" s="68"/>
      <c r="I42" s="68"/>
      <c r="J42" s="68"/>
      <c r="K42" s="68"/>
      <c r="L42" s="68"/>
    </row>
    <row r="43" spans="2:18" ht="13.7" customHeight="1" thickBot="1">
      <c r="B43" s="187" t="s">
        <v>116</v>
      </c>
      <c r="C43" s="188"/>
      <c r="D43" s="110" t="s">
        <v>70</v>
      </c>
      <c r="E43" s="110"/>
      <c r="F43" s="110"/>
      <c r="G43" s="110"/>
      <c r="H43" s="110"/>
      <c r="I43" s="110"/>
      <c r="J43" s="110"/>
      <c r="K43" s="110"/>
      <c r="L43" s="111"/>
    </row>
    <row r="44" spans="2:18">
      <c r="B44" s="189"/>
      <c r="C44" s="190"/>
      <c r="D44" s="112" t="b">
        <v>0</v>
      </c>
      <c r="E44" s="113" t="s">
        <v>10</v>
      </c>
      <c r="F44" s="68"/>
      <c r="G44" s="68"/>
      <c r="H44" s="68"/>
      <c r="I44" s="68"/>
      <c r="J44" s="114" t="str">
        <f>IF(AND(P45=TRUE, ISBLANK(K45)=TRUE), "国名を記入してください Input the country name", "")</f>
        <v/>
      </c>
      <c r="K44" s="68"/>
      <c r="L44" s="115"/>
      <c r="P44" s="49" t="b">
        <v>0</v>
      </c>
      <c r="Q44" s="49" t="s">
        <v>56</v>
      </c>
      <c r="R44" s="49">
        <f t="shared" ref="R44:R46" si="0">IF(P44=TRUE, 1, 0)</f>
        <v>0</v>
      </c>
    </row>
    <row r="45" spans="2:18">
      <c r="B45" s="189"/>
      <c r="C45" s="190"/>
      <c r="D45" s="112" t="b">
        <v>0</v>
      </c>
      <c r="E45" s="113" t="s">
        <v>11</v>
      </c>
      <c r="F45" s="68"/>
      <c r="G45" s="116" t="s">
        <v>12</v>
      </c>
      <c r="H45" s="68"/>
      <c r="I45" s="68"/>
      <c r="J45" s="117"/>
      <c r="K45" s="172"/>
      <c r="L45" s="173"/>
      <c r="P45" s="49" t="b">
        <v>0</v>
      </c>
      <c r="Q45" s="49" t="s">
        <v>57</v>
      </c>
      <c r="R45" s="49">
        <f t="shared" si="0"/>
        <v>0</v>
      </c>
    </row>
    <row r="46" spans="2:18">
      <c r="B46" s="189"/>
      <c r="C46" s="190"/>
      <c r="D46" s="112" t="b">
        <v>0</v>
      </c>
      <c r="E46" s="113" t="s">
        <v>55</v>
      </c>
      <c r="F46" s="68"/>
      <c r="G46" s="116" t="s">
        <v>13</v>
      </c>
      <c r="H46" s="68"/>
      <c r="I46" s="68"/>
      <c r="J46" s="117"/>
      <c r="K46" s="172"/>
      <c r="L46" s="173"/>
      <c r="P46" s="49" t="b">
        <v>0</v>
      </c>
      <c r="Q46" s="49" t="s">
        <v>58</v>
      </c>
      <c r="R46" s="49">
        <f t="shared" si="0"/>
        <v>0</v>
      </c>
    </row>
    <row r="47" spans="2:18" ht="14.25" thickBot="1">
      <c r="B47" s="189"/>
      <c r="C47" s="190"/>
      <c r="D47" s="164" t="str">
        <f>IF(R47&gt;=2, "↑どれか「一つ」を選んでください。Choose'one'", "")</f>
        <v/>
      </c>
      <c r="E47" s="164"/>
      <c r="F47" s="164"/>
      <c r="G47" s="164"/>
      <c r="H47" s="68"/>
      <c r="I47" s="68"/>
      <c r="J47" s="114" t="str">
        <f>IF(AND(P46=TRUE, ISBLANK(K46)=TRUE), "国・地域名を記入してください Input the area/country name", "")</f>
        <v/>
      </c>
      <c r="K47" s="68"/>
      <c r="L47" s="115"/>
      <c r="R47" s="49">
        <f>SUM(R44:R46)</f>
        <v>0</v>
      </c>
    </row>
    <row r="48" spans="2:18" ht="14.25" thickBot="1">
      <c r="B48" s="189"/>
      <c r="C48" s="190"/>
      <c r="D48" s="110" t="s">
        <v>75</v>
      </c>
      <c r="E48" s="110"/>
      <c r="F48" s="110"/>
      <c r="G48" s="110"/>
      <c r="H48" s="110"/>
      <c r="I48" s="110"/>
      <c r="J48" s="110"/>
      <c r="K48" s="110"/>
      <c r="L48" s="111"/>
    </row>
    <row r="49" spans="2:18">
      <c r="B49" s="189"/>
      <c r="C49" s="190"/>
      <c r="D49" s="112" t="b">
        <v>0</v>
      </c>
      <c r="E49" s="117" t="s">
        <v>14</v>
      </c>
      <c r="F49" s="68"/>
      <c r="G49" s="164"/>
      <c r="H49" s="164"/>
      <c r="I49" s="164"/>
      <c r="J49" s="164"/>
      <c r="K49" s="164"/>
      <c r="L49" s="165"/>
      <c r="P49" s="49" t="b">
        <v>0</v>
      </c>
      <c r="Q49" s="49" t="s">
        <v>59</v>
      </c>
      <c r="R49" s="49">
        <f>IF(P49=TRUE, 1, 0)</f>
        <v>0</v>
      </c>
    </row>
    <row r="50" spans="2:18">
      <c r="B50" s="189"/>
      <c r="C50" s="190"/>
      <c r="D50" s="112" t="b">
        <v>0</v>
      </c>
      <c r="E50" s="113" t="s">
        <v>74</v>
      </c>
      <c r="F50" s="68"/>
      <c r="G50" s="164"/>
      <c r="H50" s="164"/>
      <c r="I50" s="164"/>
      <c r="J50" s="164"/>
      <c r="K50" s="164"/>
      <c r="L50" s="165"/>
      <c r="P50" s="49" t="b">
        <v>0</v>
      </c>
      <c r="Q50" s="49" t="s">
        <v>60</v>
      </c>
      <c r="R50" s="49">
        <f t="shared" ref="R50:R52" si="1">IF(P50=TRUE, 1, 0)</f>
        <v>0</v>
      </c>
    </row>
    <row r="51" spans="2:18">
      <c r="B51" s="189"/>
      <c r="C51" s="190"/>
      <c r="D51" s="112" t="b">
        <v>0</v>
      </c>
      <c r="E51" s="113" t="s">
        <v>15</v>
      </c>
      <c r="F51" s="68"/>
      <c r="G51" s="164"/>
      <c r="H51" s="164"/>
      <c r="I51" s="164"/>
      <c r="J51" s="164"/>
      <c r="K51" s="164"/>
      <c r="L51" s="165"/>
      <c r="P51" s="49" t="b">
        <v>0</v>
      </c>
      <c r="Q51" s="49" t="s">
        <v>61</v>
      </c>
      <c r="R51" s="49">
        <f t="shared" si="1"/>
        <v>0</v>
      </c>
    </row>
    <row r="52" spans="2:18">
      <c r="B52" s="189"/>
      <c r="C52" s="190"/>
      <c r="D52" s="112" t="b">
        <v>0</v>
      </c>
      <c r="E52" s="113" t="s">
        <v>16</v>
      </c>
      <c r="F52" s="68"/>
      <c r="G52" s="164"/>
      <c r="H52" s="164"/>
      <c r="I52" s="164"/>
      <c r="J52" s="164"/>
      <c r="K52" s="164"/>
      <c r="L52" s="165"/>
      <c r="P52" s="49" t="b">
        <v>0</v>
      </c>
      <c r="Q52" s="49" t="s">
        <v>62</v>
      </c>
      <c r="R52" s="49">
        <f t="shared" si="1"/>
        <v>0</v>
      </c>
    </row>
    <row r="53" spans="2:18" ht="14.25" thickBot="1">
      <c r="B53" s="189"/>
      <c r="C53" s="190"/>
      <c r="D53" s="68"/>
      <c r="E53" s="118"/>
      <c r="F53" s="68"/>
      <c r="G53" s="68"/>
      <c r="H53" s="68"/>
      <c r="I53" s="68"/>
      <c r="J53" s="68"/>
      <c r="K53" s="68"/>
      <c r="L53" s="115"/>
      <c r="R53" s="49">
        <f>SUM(R49:R52)</f>
        <v>0</v>
      </c>
    </row>
    <row r="54" spans="2:18">
      <c r="B54" s="189"/>
      <c r="C54" s="190"/>
      <c r="D54" s="119" t="s">
        <v>67</v>
      </c>
      <c r="E54" s="120"/>
      <c r="F54" s="119"/>
      <c r="G54" s="119"/>
      <c r="H54" s="119"/>
      <c r="I54" s="119"/>
      <c r="J54" s="119"/>
      <c r="K54" s="119"/>
      <c r="L54" s="121"/>
    </row>
    <row r="55" spans="2:18" ht="29.45" customHeight="1" thickBot="1">
      <c r="B55" s="189"/>
      <c r="C55" s="190"/>
      <c r="D55" s="122"/>
      <c r="E55" s="158" t="s">
        <v>43</v>
      </c>
      <c r="F55" s="158"/>
      <c r="G55" s="158"/>
      <c r="H55" s="158"/>
      <c r="I55" s="158"/>
      <c r="J55" s="158"/>
      <c r="K55" s="158"/>
      <c r="L55" s="159"/>
    </row>
    <row r="56" spans="2:18" ht="14.25" thickBot="1">
      <c r="B56" s="189"/>
      <c r="C56" s="190"/>
      <c r="D56" s="123"/>
      <c r="E56" s="113" t="s">
        <v>17</v>
      </c>
      <c r="F56" s="68"/>
      <c r="G56" s="68"/>
      <c r="H56" s="68"/>
      <c r="I56" s="68"/>
      <c r="J56" s="68"/>
      <c r="K56" s="68"/>
      <c r="L56" s="115"/>
      <c r="P56" s="49">
        <f>D56*1</f>
        <v>0</v>
      </c>
      <c r="Q56" s="49" t="s">
        <v>44</v>
      </c>
    </row>
    <row r="57" spans="2:18" ht="13.7" customHeight="1" thickBot="1">
      <c r="B57" s="189"/>
      <c r="C57" s="190"/>
      <c r="D57" s="124"/>
      <c r="E57" s="113" t="s">
        <v>18</v>
      </c>
      <c r="F57" s="68"/>
      <c r="G57" s="68"/>
      <c r="H57" s="68"/>
      <c r="I57" s="68"/>
      <c r="J57" s="68"/>
      <c r="K57" s="68"/>
      <c r="L57" s="115"/>
      <c r="P57" s="49">
        <f t="shared" ref="P57:P65" si="2">D57*1</f>
        <v>0</v>
      </c>
      <c r="Q57" s="49" t="s">
        <v>45</v>
      </c>
    </row>
    <row r="58" spans="2:18" ht="14.25" thickBot="1">
      <c r="B58" s="189"/>
      <c r="C58" s="190"/>
      <c r="D58" s="124"/>
      <c r="E58" s="113" t="s">
        <v>19</v>
      </c>
      <c r="F58" s="68"/>
      <c r="G58" s="68"/>
      <c r="H58" s="68"/>
      <c r="I58" s="68"/>
      <c r="J58" s="68"/>
      <c r="K58" s="68"/>
      <c r="L58" s="115"/>
      <c r="P58" s="49">
        <f t="shared" si="2"/>
        <v>0</v>
      </c>
      <c r="Q58" s="49" t="s">
        <v>46</v>
      </c>
    </row>
    <row r="59" spans="2:18" ht="14.25" thickBot="1">
      <c r="B59" s="189"/>
      <c r="C59" s="190"/>
      <c r="D59" s="124"/>
      <c r="E59" s="113" t="s">
        <v>20</v>
      </c>
      <c r="F59" s="68"/>
      <c r="G59" s="68"/>
      <c r="H59" s="68"/>
      <c r="I59" s="68"/>
      <c r="J59" s="68"/>
      <c r="K59" s="68"/>
      <c r="L59" s="115"/>
      <c r="P59" s="49">
        <f t="shared" si="2"/>
        <v>0</v>
      </c>
      <c r="Q59" s="49" t="s">
        <v>47</v>
      </c>
    </row>
    <row r="60" spans="2:18" ht="14.25" thickBot="1">
      <c r="B60" s="189"/>
      <c r="C60" s="190"/>
      <c r="D60" s="124"/>
      <c r="E60" s="113" t="s">
        <v>21</v>
      </c>
      <c r="F60" s="68"/>
      <c r="G60" s="68"/>
      <c r="H60" s="68"/>
      <c r="I60" s="68"/>
      <c r="J60" s="68"/>
      <c r="K60" s="68"/>
      <c r="L60" s="115"/>
      <c r="P60" s="49">
        <f t="shared" si="2"/>
        <v>0</v>
      </c>
      <c r="Q60" s="49" t="s">
        <v>48</v>
      </c>
    </row>
    <row r="61" spans="2:18" ht="14.25" thickBot="1">
      <c r="B61" s="189"/>
      <c r="C61" s="190"/>
      <c r="D61" s="124"/>
      <c r="E61" s="113" t="s">
        <v>22</v>
      </c>
      <c r="F61" s="68"/>
      <c r="G61" s="68"/>
      <c r="H61" s="68"/>
      <c r="I61" s="68"/>
      <c r="J61" s="68"/>
      <c r="K61" s="68"/>
      <c r="L61" s="115"/>
      <c r="P61" s="49">
        <f t="shared" si="2"/>
        <v>0</v>
      </c>
      <c r="Q61" s="49" t="s">
        <v>49</v>
      </c>
    </row>
    <row r="62" spans="2:18" ht="14.25" thickBot="1">
      <c r="B62" s="189"/>
      <c r="C62" s="190"/>
      <c r="D62" s="124"/>
      <c r="E62" s="113" t="s">
        <v>23</v>
      </c>
      <c r="F62" s="68"/>
      <c r="G62" s="68"/>
      <c r="H62" s="68"/>
      <c r="I62" s="68"/>
      <c r="J62" s="68"/>
      <c r="K62" s="68"/>
      <c r="L62" s="115"/>
      <c r="P62" s="49">
        <f t="shared" si="2"/>
        <v>0</v>
      </c>
      <c r="Q62" s="49" t="s">
        <v>50</v>
      </c>
    </row>
    <row r="63" spans="2:18" ht="14.25" thickBot="1">
      <c r="B63" s="189"/>
      <c r="C63" s="190"/>
      <c r="D63" s="124"/>
      <c r="E63" s="113" t="s">
        <v>24</v>
      </c>
      <c r="F63" s="68"/>
      <c r="G63" s="68"/>
      <c r="H63" s="68"/>
      <c r="I63" s="68"/>
      <c r="J63" s="68"/>
      <c r="K63" s="68"/>
      <c r="L63" s="115"/>
      <c r="P63" s="49">
        <f t="shared" si="2"/>
        <v>0</v>
      </c>
      <c r="Q63" s="49" t="s">
        <v>51</v>
      </c>
    </row>
    <row r="64" spans="2:18" ht="14.25" thickBot="1">
      <c r="B64" s="189"/>
      <c r="C64" s="190"/>
      <c r="D64" s="124"/>
      <c r="E64" s="113" t="s">
        <v>25</v>
      </c>
      <c r="F64" s="68"/>
      <c r="G64" s="68"/>
      <c r="H64" s="68"/>
      <c r="I64" s="68"/>
      <c r="J64" s="68"/>
      <c r="K64" s="68"/>
      <c r="L64" s="115"/>
      <c r="P64" s="49">
        <f t="shared" si="2"/>
        <v>0</v>
      </c>
      <c r="Q64" s="49" t="s">
        <v>52</v>
      </c>
    </row>
    <row r="65" spans="2:17" ht="14.25" thickBot="1">
      <c r="B65" s="191"/>
      <c r="C65" s="192"/>
      <c r="D65" s="125"/>
      <c r="E65" s="126" t="s">
        <v>26</v>
      </c>
      <c r="F65" s="102"/>
      <c r="G65" s="102"/>
      <c r="H65" s="102"/>
      <c r="I65" s="102"/>
      <c r="J65" s="102"/>
      <c r="K65" s="102"/>
      <c r="L65" s="97"/>
      <c r="P65" s="49">
        <f t="shared" si="2"/>
        <v>0</v>
      </c>
      <c r="Q65" s="49" t="s">
        <v>53</v>
      </c>
    </row>
  </sheetData>
  <sheetProtection sheet="1" selectLockedCells="1"/>
  <mergeCells count="58">
    <mergeCell ref="N8:O9"/>
    <mergeCell ref="N14:O15"/>
    <mergeCell ref="C31:L31"/>
    <mergeCell ref="B43:C65"/>
    <mergeCell ref="D30:F30"/>
    <mergeCell ref="H30:L30"/>
    <mergeCell ref="B21:L21"/>
    <mergeCell ref="B18:L18"/>
    <mergeCell ref="B19:L19"/>
    <mergeCell ref="D22:F22"/>
    <mergeCell ref="D23:F23"/>
    <mergeCell ref="D24:F24"/>
    <mergeCell ref="D25:F25"/>
    <mergeCell ref="D26:F26"/>
    <mergeCell ref="D27:F27"/>
    <mergeCell ref="D28:F28"/>
    <mergeCell ref="G29:L29"/>
    <mergeCell ref="G26:L26"/>
    <mergeCell ref="B12:L12"/>
    <mergeCell ref="B13:L13"/>
    <mergeCell ref="B16:C16"/>
    <mergeCell ref="D14:E15"/>
    <mergeCell ref="F14:G14"/>
    <mergeCell ref="H14:L14"/>
    <mergeCell ref="H27:L27"/>
    <mergeCell ref="G28:L28"/>
    <mergeCell ref="E55:L55"/>
    <mergeCell ref="D33:D34"/>
    <mergeCell ref="F9:G9"/>
    <mergeCell ref="F10:G10"/>
    <mergeCell ref="F15:G15"/>
    <mergeCell ref="F16:G16"/>
    <mergeCell ref="G49:L52"/>
    <mergeCell ref="D47:G47"/>
    <mergeCell ref="G33:J34"/>
    <mergeCell ref="K33:K34"/>
    <mergeCell ref="K45:L45"/>
    <mergeCell ref="K46:L46"/>
    <mergeCell ref="D10:E10"/>
    <mergeCell ref="H16:L16"/>
    <mergeCell ref="D16:E16"/>
    <mergeCell ref="D29:F29"/>
    <mergeCell ref="B1:L2"/>
    <mergeCell ref="G25:L25"/>
    <mergeCell ref="K3:L3"/>
    <mergeCell ref="K4:L4"/>
    <mergeCell ref="C5:L5"/>
    <mergeCell ref="H10:L10"/>
    <mergeCell ref="G22:L22"/>
    <mergeCell ref="G23:L23"/>
    <mergeCell ref="G24:L24"/>
    <mergeCell ref="B10:C10"/>
    <mergeCell ref="B7:I7"/>
    <mergeCell ref="B8:C9"/>
    <mergeCell ref="D8:E9"/>
    <mergeCell ref="F8:G8"/>
    <mergeCell ref="H8:L8"/>
    <mergeCell ref="B14:C15"/>
  </mergeCells>
  <phoneticPr fontId="1"/>
  <conditionalFormatting sqref="D14 H14 L15 D16:E16 H16:L16">
    <cfRule type="expression" dxfId="11" priority="7">
      <formula>$P$13=TRUE</formula>
    </cfRule>
  </conditionalFormatting>
  <conditionalFormatting sqref="J15">
    <cfRule type="expression" dxfId="10" priority="6">
      <formula>$P$13=TRUE</formula>
    </cfRule>
  </conditionalFormatting>
  <conditionalFormatting sqref="K45:L45">
    <cfRule type="expression" dxfId="9" priority="1">
      <formula>$P$45=TRUE</formula>
    </cfRule>
  </conditionalFormatting>
  <conditionalFormatting sqref="K46:L46">
    <cfRule type="expression" dxfId="8" priority="2">
      <formula>$P$46=TRUE</formula>
    </cfRule>
  </conditionalFormatting>
  <dataValidations xWindow="789" yWindow="489" count="3">
    <dataValidation allowBlank="1" showErrorMessage="1" promptTitle="記入例 Example" prompt="農経太郎（阿栗経済大学大学院）・済民かおる*（阿栗経済大学）_x000a__x000a_NOKEI Taro(AGURI KEIZAI Univ), SUMITANI Kaoru*(AGURI KEIZAI Univ.)" sqref="C31" xr:uid="{00000000-0002-0000-0000-000000000000}"/>
    <dataValidation type="custom" errorStyle="information" allowBlank="1" showInputMessage="1" error="国名を記入してください_x000a_Describe the country name" sqref="P45" xr:uid="{00000000-0002-0000-0000-000001000000}">
      <formula1>P45=TRUE</formula1>
    </dataValidation>
    <dataValidation type="list" allowBlank="1" showInputMessage="1" showErrorMessage="1" sqref="H8:L8 H14:L14" xr:uid="{00000000-0002-0000-0000-000002000000}">
      <formula1>$P$6:$P$10</formula1>
    </dataValidation>
  </dataValidations>
  <pageMargins left="0.7" right="0.7" top="0.75" bottom="0.75" header="0.3" footer="0.3"/>
  <pageSetup paperSize="9" scale="59" fitToWidth="0" orientation="portrait" r:id="rId1"/>
  <colBreaks count="1" manualBreakCount="1">
    <brk id="13" max="1048575" man="1"/>
  </colBreaks>
  <ignoredErrors>
    <ignoredError sqref="H9 H15" numberStoredAsText="1"/>
    <ignoredError sqref="C31" unlockedFormula="1"/>
  </ignoredError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7</xdr:col>
                    <xdr:colOff>0</xdr:colOff>
                    <xdr:row>39</xdr:row>
                    <xdr:rowOff>0</xdr:rowOff>
                  </from>
                  <to>
                    <xdr:col>9</xdr:col>
                    <xdr:colOff>981075</xdr:colOff>
                    <xdr:row>40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7</xdr:col>
                    <xdr:colOff>0</xdr:colOff>
                    <xdr:row>39</xdr:row>
                    <xdr:rowOff>152400</xdr:rowOff>
                  </from>
                  <to>
                    <xdr:col>9</xdr:col>
                    <xdr:colOff>981075</xdr:colOff>
                    <xdr:row>41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3</xdr:col>
                    <xdr:colOff>571500</xdr:colOff>
                    <xdr:row>31</xdr:row>
                    <xdr:rowOff>152400</xdr:rowOff>
                  </from>
                  <to>
                    <xdr:col>4</xdr:col>
                    <xdr:colOff>571500</xdr:colOff>
                    <xdr:row>33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3</xdr:col>
                    <xdr:colOff>571500</xdr:colOff>
                    <xdr:row>32</xdr:row>
                    <xdr:rowOff>142875</xdr:rowOff>
                  </from>
                  <to>
                    <xdr:col>4</xdr:col>
                    <xdr:colOff>571500</xdr:colOff>
                    <xdr:row>34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8" name="Check Box 6">
              <controlPr defaultSize="0" autoFill="0" autoLine="0" autoPict="0">
                <anchor moveWithCells="1">
                  <from>
                    <xdr:col>3</xdr:col>
                    <xdr:colOff>409575</xdr:colOff>
                    <xdr:row>42</xdr:row>
                    <xdr:rowOff>142875</xdr:rowOff>
                  </from>
                  <to>
                    <xdr:col>4</xdr:col>
                    <xdr:colOff>66675</xdr:colOff>
                    <xdr:row>44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9" name="Check Box 12">
              <controlPr defaultSize="0" autoFill="0" autoLine="0" autoPict="0">
                <anchor moveWithCells="1">
                  <from>
                    <xdr:col>3</xdr:col>
                    <xdr:colOff>390525</xdr:colOff>
                    <xdr:row>47</xdr:row>
                    <xdr:rowOff>142875</xdr:rowOff>
                  </from>
                  <to>
                    <xdr:col>4</xdr:col>
                    <xdr:colOff>47625</xdr:colOff>
                    <xdr:row>49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0" name="Check Box 14">
              <controlPr defaultSize="0" autoFill="0" autoLine="0" autoPict="0">
                <anchor moveWithCells="1">
                  <from>
                    <xdr:col>3</xdr:col>
                    <xdr:colOff>390525</xdr:colOff>
                    <xdr:row>48</xdr:row>
                    <xdr:rowOff>142875</xdr:rowOff>
                  </from>
                  <to>
                    <xdr:col>4</xdr:col>
                    <xdr:colOff>47625</xdr:colOff>
                    <xdr:row>50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1" name="Check Box 16">
              <controlPr defaultSize="0" autoFill="0" autoLine="0" autoPict="0">
                <anchor moveWithCells="1">
                  <from>
                    <xdr:col>3</xdr:col>
                    <xdr:colOff>390525</xdr:colOff>
                    <xdr:row>49</xdr:row>
                    <xdr:rowOff>142875</xdr:rowOff>
                  </from>
                  <to>
                    <xdr:col>4</xdr:col>
                    <xdr:colOff>47625</xdr:colOff>
                    <xdr:row>51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12" name="Check Box 18">
              <controlPr defaultSize="0" autoFill="0" autoLine="0" autoPict="0">
                <anchor moveWithCells="1">
                  <from>
                    <xdr:col>3</xdr:col>
                    <xdr:colOff>390525</xdr:colOff>
                    <xdr:row>50</xdr:row>
                    <xdr:rowOff>142875</xdr:rowOff>
                  </from>
                  <to>
                    <xdr:col>4</xdr:col>
                    <xdr:colOff>47625</xdr:colOff>
                    <xdr:row>52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13" name="Check Box 25">
              <controlPr defaultSize="0" autoFill="0" autoLine="0" autoPict="0">
                <anchor moveWithCells="1">
                  <from>
                    <xdr:col>3</xdr:col>
                    <xdr:colOff>200025</xdr:colOff>
                    <xdr:row>12</xdr:row>
                    <xdr:rowOff>9525</xdr:rowOff>
                  </from>
                  <to>
                    <xdr:col>9</xdr:col>
                    <xdr:colOff>981075</xdr:colOff>
                    <xdr:row>12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14" name="Check Box 26">
              <controlPr defaultSize="0" autoFill="0" autoLine="0" autoPict="0">
                <anchor moveWithCells="1">
                  <from>
                    <xdr:col>3</xdr:col>
                    <xdr:colOff>409575</xdr:colOff>
                    <xdr:row>43</xdr:row>
                    <xdr:rowOff>152400</xdr:rowOff>
                  </from>
                  <to>
                    <xdr:col>4</xdr:col>
                    <xdr:colOff>28575</xdr:colOff>
                    <xdr:row>45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15" name="Check Box 27">
              <controlPr defaultSize="0" autoFill="0" autoLine="0" autoPict="0">
                <anchor moveWithCells="1">
                  <from>
                    <xdr:col>3</xdr:col>
                    <xdr:colOff>409575</xdr:colOff>
                    <xdr:row>44</xdr:row>
                    <xdr:rowOff>152400</xdr:rowOff>
                  </from>
                  <to>
                    <xdr:col>4</xdr:col>
                    <xdr:colOff>28575</xdr:colOff>
                    <xdr:row>46</xdr:row>
                    <xdr:rowOff>66675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18"/>
  <sheetViews>
    <sheetView workbookViewId="0">
      <selection activeCell="C2" sqref="C2:C10"/>
    </sheetView>
  </sheetViews>
  <sheetFormatPr defaultColWidth="8.875" defaultRowHeight="13.5"/>
  <cols>
    <col min="2" max="2" width="18.625" customWidth="1"/>
    <col min="3" max="3" width="22.875" customWidth="1"/>
    <col min="4" max="4" width="6.5" customWidth="1"/>
    <col min="5" max="5" width="45.875" customWidth="1"/>
    <col min="6" max="6" width="4.125" customWidth="1"/>
    <col min="7" max="7" width="11.875" customWidth="1"/>
  </cols>
  <sheetData>
    <row r="1" spans="1:7" ht="14.25" thickBot="1">
      <c r="A1" t="s">
        <v>92</v>
      </c>
      <c r="B1" t="s">
        <v>69</v>
      </c>
      <c r="C1" t="s">
        <v>80</v>
      </c>
      <c r="D1" s="206" t="s">
        <v>81</v>
      </c>
      <c r="E1" s="206"/>
      <c r="F1" s="206"/>
    </row>
    <row r="2" spans="1:7" ht="30.6" customHeight="1">
      <c r="A2" s="211">
        <f>'申請票(application form)'!K3</f>
        <v>0</v>
      </c>
      <c r="B2" s="209">
        <f>'申請票(application form)'!K4</f>
        <v>0</v>
      </c>
      <c r="C2" s="210"/>
      <c r="D2" s="207">
        <f>'申請票(application form)'!B19:B19</f>
        <v>0</v>
      </c>
      <c r="E2" s="208"/>
      <c r="F2" s="63"/>
      <c r="G2" t="s">
        <v>122</v>
      </c>
    </row>
    <row r="3" spans="1:7">
      <c r="A3" s="211"/>
      <c r="B3" s="209"/>
      <c r="C3" s="210"/>
      <c r="D3" s="66" t="str">
        <f>IF(ISBLANK('申請票(application form)'!C23)=TRUE, "", '申請票(application form)'!C23)</f>
        <v/>
      </c>
      <c r="E3" s="67" t="str">
        <f>IF(ISBLANK('申請票(application form)'!D23:D23)=TRUE,"",  CONCATENATE('申請票(application form)'!D23:D23, " (", '申請票(application form)'!G23:G23, ")"))</f>
        <v xml:space="preserve"> ()</v>
      </c>
      <c r="F3">
        <v>1</v>
      </c>
    </row>
    <row r="4" spans="1:7">
      <c r="A4" s="211"/>
      <c r="B4" s="209"/>
      <c r="C4" s="210"/>
      <c r="D4" s="66" t="str">
        <f>IF(ISBLANK('申請票(application form)'!C24)=TRUE, "", '申請票(application form)'!C24)</f>
        <v/>
      </c>
      <c r="E4" s="67" t="str">
        <f>IF(ISBLANK('申請票(application form)'!D24:D24)=TRUE,"",  CONCATENATE('申請票(application form)'!D24:D24, " (", '申請票(application form)'!G24:G24, ")"))</f>
        <v/>
      </c>
      <c r="F4">
        <v>2</v>
      </c>
    </row>
    <row r="5" spans="1:7">
      <c r="A5" s="211"/>
      <c r="B5" s="209"/>
      <c r="C5" s="210"/>
      <c r="D5" s="66" t="str">
        <f>IF(ISBLANK('申請票(application form)'!C25)=TRUE, "", '申請票(application form)'!C25)</f>
        <v/>
      </c>
      <c r="E5" s="67" t="str">
        <f>IF(ISBLANK('申請票(application form)'!D25:D25)=TRUE,"",  CONCATENATE('申請票(application form)'!D25:D25, " (", '申請票(application form)'!G25:G25, ")"))</f>
        <v/>
      </c>
      <c r="F5">
        <v>3</v>
      </c>
    </row>
    <row r="6" spans="1:7">
      <c r="A6" s="211"/>
      <c r="B6" s="209"/>
      <c r="C6" s="210"/>
      <c r="D6" s="66" t="str">
        <f>IF(ISBLANK('申請票(application form)'!C26)=TRUE, "", '申請票(application form)'!C26)</f>
        <v/>
      </c>
      <c r="E6" s="67" t="str">
        <f>IF(ISBLANK('申請票(application form)'!D26:D26)=TRUE,"",  CONCATENATE('申請票(application form)'!D26:D26, " (", '申請票(application form)'!G26:G26, ")"))</f>
        <v/>
      </c>
      <c r="F6">
        <v>4</v>
      </c>
    </row>
    <row r="7" spans="1:7">
      <c r="A7" s="211"/>
      <c r="B7" s="209"/>
      <c r="C7" s="210"/>
      <c r="D7" s="66" t="str">
        <f>IF(ISBLANK('申請票(application form)'!C27)=TRUE, "", '申請票(application form)'!C27)</f>
        <v/>
      </c>
      <c r="E7" s="67" t="str">
        <f>IF(ISBLANK('申請票(application form)'!D27:D27)=TRUE,"",  CONCATENATE('申請票(application form)'!D27:D27, " (", '申請票(application form)'!G27:G27, ")"))</f>
        <v/>
      </c>
      <c r="F7">
        <v>5</v>
      </c>
    </row>
    <row r="8" spans="1:7">
      <c r="A8" s="211"/>
      <c r="B8" s="209"/>
      <c r="C8" s="210"/>
      <c r="D8" s="66" t="str">
        <f>IF(ISBLANK('申請票(application form)'!C28)=TRUE, "", '申請票(application form)'!C28)</f>
        <v/>
      </c>
      <c r="E8" s="67" t="str">
        <f>IF(ISBLANK('申請票(application form)'!D28:D28)=TRUE,"",  CONCATENATE('申請票(application form)'!D28:D28, " (", '申請票(application form)'!G28:G28, ")"))</f>
        <v/>
      </c>
      <c r="F8">
        <v>6</v>
      </c>
    </row>
    <row r="9" spans="1:7">
      <c r="A9" s="211"/>
      <c r="B9" s="209"/>
      <c r="C9" s="210"/>
      <c r="D9" s="66" t="str">
        <f>IF(ISBLANK('申請票(application form)'!C29)=TRUE, "", '申請票(application form)'!C29)</f>
        <v/>
      </c>
      <c r="E9" s="67" t="str">
        <f>IF(ISBLANK('申請票(application form)'!D29:D29)=TRUE,"",  CONCATENATE('申請票(application form)'!D29:D29, " (", '申請票(application form)'!G29:G29, ")"))</f>
        <v/>
      </c>
      <c r="F9">
        <v>7</v>
      </c>
    </row>
    <row r="10" spans="1:7">
      <c r="A10" s="211"/>
      <c r="B10" s="209"/>
      <c r="C10" s="210"/>
      <c r="D10" s="66" t="str">
        <f>IF(ISBLANK('申請票(application form)'!C30)=TRUE, "", '申請票(application form)'!C30)</f>
        <v/>
      </c>
      <c r="E10" s="67" t="str">
        <f>IF(ISBLANK('申請票(application form)'!D30:D30)=TRUE,"",  CONCATENATE('申請票(application form)'!D30:D30, " (", '申請票(application form)'!G30:G30, ")"))</f>
        <v/>
      </c>
      <c r="F10">
        <v>8</v>
      </c>
    </row>
    <row r="11" spans="1:7">
      <c r="D11" s="61" t="s">
        <v>124</v>
      </c>
      <c r="E11" s="64" t="str">
        <f>DB!O2</f>
        <v>English</v>
      </c>
    </row>
    <row r="12" spans="1:7">
      <c r="D12" s="61" t="s">
        <v>118</v>
      </c>
      <c r="E12" s="64" t="str">
        <f>DB!S2</f>
        <v/>
      </c>
    </row>
    <row r="13" spans="1:7">
      <c r="D13" s="61" t="s">
        <v>119</v>
      </c>
      <c r="E13" s="64" t="str">
        <f>DB!T2</f>
        <v/>
      </c>
    </row>
    <row r="14" spans="1:7">
      <c r="D14" s="61"/>
      <c r="E14" s="64" t="str">
        <f>DB!U2</f>
        <v/>
      </c>
    </row>
    <row r="15" spans="1:7">
      <c r="D15" s="61"/>
      <c r="E15" s="64" t="str">
        <f>DB!V2</f>
        <v/>
      </c>
    </row>
    <row r="16" spans="1:7">
      <c r="D16" s="61"/>
      <c r="E16" s="64" t="str">
        <f>DB!W2</f>
        <v/>
      </c>
    </row>
    <row r="17" spans="4:7">
      <c r="D17" s="61" t="s">
        <v>120</v>
      </c>
      <c r="E17" s="64"/>
    </row>
    <row r="18" spans="4:7" ht="14.25" thickBot="1">
      <c r="D18" s="62" t="s">
        <v>121</v>
      </c>
      <c r="E18" s="65"/>
      <c r="G18" t="s">
        <v>123</v>
      </c>
    </row>
  </sheetData>
  <mergeCells count="5">
    <mergeCell ref="D1:F1"/>
    <mergeCell ref="D2:E2"/>
    <mergeCell ref="B2:B10"/>
    <mergeCell ref="C2:C10"/>
    <mergeCell ref="A2:A10"/>
  </mergeCells>
  <phoneticPr fontId="1"/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Z2"/>
  <sheetViews>
    <sheetView topLeftCell="E1" zoomScale="115" zoomScaleNormal="115" workbookViewId="0">
      <selection activeCell="R23" sqref="R23"/>
    </sheetView>
  </sheetViews>
  <sheetFormatPr defaultRowHeight="13.5"/>
  <sheetData>
    <row r="1" spans="1:26">
      <c r="A1" t="s">
        <v>86</v>
      </c>
      <c r="B1" t="s">
        <v>92</v>
      </c>
      <c r="C1" t="s">
        <v>87</v>
      </c>
      <c r="D1" t="s">
        <v>30</v>
      </c>
      <c r="E1" t="s">
        <v>31</v>
      </c>
      <c r="F1" t="s">
        <v>88</v>
      </c>
      <c r="G1" t="s">
        <v>32</v>
      </c>
      <c r="H1" t="s">
        <v>34</v>
      </c>
      <c r="I1" t="s">
        <v>33</v>
      </c>
      <c r="J1" t="s">
        <v>35</v>
      </c>
      <c r="K1" t="s">
        <v>89</v>
      </c>
      <c r="L1" t="s">
        <v>36</v>
      </c>
      <c r="M1" t="s">
        <v>37</v>
      </c>
      <c r="N1" t="s">
        <v>0</v>
      </c>
      <c r="O1" t="s">
        <v>38</v>
      </c>
      <c r="P1" t="s">
        <v>66</v>
      </c>
      <c r="Q1" t="s">
        <v>39</v>
      </c>
      <c r="R1" t="s">
        <v>40</v>
      </c>
      <c r="S1" t="s">
        <v>54</v>
      </c>
      <c r="T1" t="s">
        <v>82</v>
      </c>
      <c r="U1" t="s">
        <v>83</v>
      </c>
      <c r="V1" t="s">
        <v>84</v>
      </c>
      <c r="W1" t="s">
        <v>85</v>
      </c>
      <c r="X1" t="s">
        <v>41</v>
      </c>
      <c r="Y1" t="s">
        <v>42</v>
      </c>
      <c r="Z1" t="s">
        <v>117</v>
      </c>
    </row>
    <row r="2" spans="1:26">
      <c r="A2" t="str">
        <f>IF(LENB( '申請票(application form)'!H3)=1, CONCATENATE("P-00", '申請票(application form)'!H3), IF(LENB( '申請票(application form)'!H3)=2, CONCATENATE("P-0", '申請票(application form)'!H3), CONCATENATE("P-", '申請票(application form)'!H3)))</f>
        <v>P-</v>
      </c>
      <c r="B2">
        <f>'申請票(application form)'!K3</f>
        <v>0</v>
      </c>
      <c r="C2">
        <f>'申請票(application form)'!K4</f>
        <v>0</v>
      </c>
      <c r="D2">
        <f>'申請票(application form)'!D8</f>
        <v>0</v>
      </c>
      <c r="E2">
        <f>'申請票(application form)'!D10</f>
        <v>0</v>
      </c>
      <c r="F2">
        <f>'申請票(application form)'!H8</f>
        <v>0</v>
      </c>
      <c r="G2" t="str">
        <f>CONCATENATE("031-", '申請票(application form)'!J9, "-", '申請票(application form)'!L9)</f>
        <v>031--</v>
      </c>
      <c r="H2">
        <f>'申請票(application form)'!H10</f>
        <v>0</v>
      </c>
      <c r="I2">
        <f>IF('申請票(application form)'!P13=TRUE, '申請票(application form)'!D8, '申請票(application form)'!D14)</f>
        <v>0</v>
      </c>
      <c r="J2">
        <f>IF('申請票(application form)'!P13=TRUE, '申請票(application form)'!D10, '申請票(application form)'!D16)</f>
        <v>0</v>
      </c>
      <c r="K2">
        <f>'申請票(application form)'!H14</f>
        <v>0</v>
      </c>
      <c r="L2" t="str">
        <f>IF('申請票(application form)'!P13=TRUE, CONCATENATE("031-", '申請票(application form)'!J9, "-", '申請票(application form)'!L9), CONCATENATE("031-", '申請票(application form)'!J15, "-", '申請票(application form)'!L15))</f>
        <v>031--</v>
      </c>
      <c r="M2">
        <f>IF('申請票(application form)'!P13=TRUE, '申請票(application form)'!H10, '申請票(application form)'!H16)</f>
        <v>0</v>
      </c>
      <c r="N2">
        <f>'申請票(application form)'!B19</f>
        <v>0</v>
      </c>
      <c r="O2" t="str">
        <f>IF('申請票(application form)'!P33=TRUE, "日本語", "English")</f>
        <v>English</v>
      </c>
      <c r="P2">
        <f>'申請票(application form)'!K33:K33</f>
        <v>0</v>
      </c>
      <c r="Q2" t="str">
        <f>IF('申請票(application form)'!P40=TRUE, "投稿する", "投稿しない ")</f>
        <v xml:space="preserve">投稿しない </v>
      </c>
      <c r="R2" t="str">
        <f>IF('申請票(application form)'!P44=TRUE, '申請票(application form)'!Q44, IF('申請票(application form)'!P45=TRUE, '申請票(application form)'!Q45, IF('申請票(application form)'!P46=TRUE, '申請票(application form)'!Q46, "")))</f>
        <v/>
      </c>
      <c r="S2" t="str">
        <f>IF('申請票(application form)'!P45=TRUE,'申請票(application form)'!K45:K45,IF('申請票(application form)'!P46=TRUE,'申請票(application form)'!K46:K46,""))</f>
        <v/>
      </c>
      <c r="T2" t="str">
        <f>IF('申請票(application form)'!P49=TRUE, "理論あり", "")</f>
        <v/>
      </c>
      <c r="U2" t="str">
        <f>IF('申請票(application form)'!P50=TRUE, "統計・計量あり","")</f>
        <v/>
      </c>
      <c r="V2" t="str">
        <f>IF('申請票(application form)'!P51=TRUE, "歴史あり", "")</f>
        <v/>
      </c>
      <c r="W2" t="str">
        <f>IF('申請票(application form)'!P52=TRUE, "フィールドあり","")</f>
        <v/>
      </c>
      <c r="X2" t="e">
        <f>VLOOKUP(1,'申請票(application form)'!P56:Q65, 2, 0)</f>
        <v>#N/A</v>
      </c>
      <c r="Y2" t="e">
        <f>VLOOKUP(2,'申請票(application form)'!P56:Q65, 2, 0)</f>
        <v>#N/A</v>
      </c>
      <c r="Z2">
        <f>'申請票(application form)'!K7</f>
        <v>0</v>
      </c>
    </row>
  </sheetData>
  <phoneticPr fontId="1"/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4" tint="0.59999389629810485"/>
    <pageSetUpPr fitToPage="1"/>
  </sheetPr>
  <dimension ref="B1:S65"/>
  <sheetViews>
    <sheetView showGridLines="0" topLeftCell="A16" zoomScale="85" zoomScaleNormal="85" zoomScaleSheetLayoutView="115" workbookViewId="0">
      <selection activeCell="C5" sqref="C5:L5"/>
    </sheetView>
  </sheetViews>
  <sheetFormatPr defaultRowHeight="13.5"/>
  <cols>
    <col min="2" max="2" width="6.375" customWidth="1"/>
    <col min="3" max="3" width="17.125" customWidth="1"/>
    <col min="5" max="5" width="20.875" customWidth="1"/>
    <col min="6" max="6" width="14.875" customWidth="1"/>
    <col min="7" max="7" width="10.375" customWidth="1"/>
    <col min="8" max="8" width="6.875" customWidth="1"/>
    <col min="9" max="9" width="4.125" customWidth="1"/>
    <col min="10" max="10" width="16.5" customWidth="1"/>
    <col min="11" max="11" width="7.875" customWidth="1"/>
    <col min="12" max="12" width="14.625" customWidth="1"/>
    <col min="13" max="13" width="4.625" style="9" customWidth="1"/>
    <col min="14" max="14" width="40.125" style="6" customWidth="1"/>
    <col min="15" max="15" width="34.5" style="49" customWidth="1"/>
    <col min="16" max="18" width="34.5" style="49" hidden="1" customWidth="1"/>
    <col min="19" max="19" width="28.125" style="6" customWidth="1"/>
    <col min="20" max="22" width="28.125" customWidth="1"/>
  </cols>
  <sheetData>
    <row r="1" spans="2:17" ht="30" customHeight="1">
      <c r="B1" s="127" t="s">
        <v>125</v>
      </c>
      <c r="C1" s="127"/>
      <c r="D1" s="127"/>
      <c r="E1" s="127"/>
      <c r="F1" s="127"/>
      <c r="G1" s="127"/>
      <c r="H1" s="127"/>
      <c r="I1" s="127"/>
      <c r="J1" s="127"/>
      <c r="K1" s="127"/>
      <c r="L1" s="127"/>
    </row>
    <row r="2" spans="2:17" ht="13.7" customHeight="1" thickBot="1">
      <c r="B2" s="127"/>
      <c r="C2" s="127"/>
      <c r="D2" s="127"/>
      <c r="E2" s="127"/>
      <c r="F2" s="127"/>
      <c r="G2" s="127"/>
      <c r="H2" s="127"/>
      <c r="I2" s="127"/>
      <c r="J2" s="127"/>
      <c r="K2" s="127"/>
      <c r="L2" s="127"/>
    </row>
    <row r="3" spans="2:17" ht="14.25" thickBot="1">
      <c r="F3" t="s">
        <v>91</v>
      </c>
      <c r="G3" s="56"/>
      <c r="H3" s="57"/>
      <c r="J3" t="str">
        <f>IF(COUNTA(H3)=0, "", "仮会場番号")</f>
        <v/>
      </c>
      <c r="K3" s="288"/>
      <c r="L3" s="255"/>
      <c r="P3" s="49">
        <f>LENB(L3)</f>
        <v>0</v>
      </c>
      <c r="Q3" s="49" t="str">
        <f>IF(P3=1,CONCATENATE("K-00",L3),IF(P3=2,CONCATENATE("K-0",L3),CONCATENATE("K-",L3)))</f>
        <v>K-</v>
      </c>
    </row>
    <row r="4" spans="2:17" ht="16.350000000000001" customHeight="1" thickBot="1">
      <c r="C4" s="6" t="str">
        <f>IF(ISBLANK(D8)=TRUE, " ",  CONCATENATE("この申請票のファイル名を P_031", J9,L9, "(", D8, ")_a　としてください"))</f>
        <v>この申請票のファイル名を P_0312223333(藍上 植雄)_a　としてください</v>
      </c>
      <c r="J4" t="str">
        <f>IF(COUNTA(H3)=0, "", "座長")</f>
        <v/>
      </c>
      <c r="K4" s="288"/>
      <c r="L4" s="255"/>
      <c r="M4" s="35"/>
    </row>
    <row r="5" spans="2:17" ht="16.350000000000001" customHeight="1">
      <c r="C5" s="289" t="str">
        <f>IF(ISBLANK(D8)=TRUE,"",CONCATENATE("Name this application form file as 'P_031",J9,L9,"(",D8,")_a'　"))</f>
        <v>Name this application form file as 'P_0312223333(藍上 植雄)_a'　</v>
      </c>
      <c r="D5" s="289"/>
      <c r="E5" s="289"/>
      <c r="F5" s="289"/>
      <c r="G5" s="289"/>
      <c r="H5" s="289"/>
      <c r="I5" s="289"/>
      <c r="J5" s="289"/>
      <c r="K5" s="289"/>
      <c r="L5" s="289"/>
    </row>
    <row r="6" spans="2:17" ht="14.25" thickBot="1">
      <c r="L6" s="51"/>
    </row>
    <row r="7" spans="2:17" ht="42.6" customHeight="1" thickBot="1">
      <c r="B7" s="279" t="s">
        <v>126</v>
      </c>
      <c r="C7" s="287"/>
      <c r="D7" s="287"/>
      <c r="E7" s="287"/>
      <c r="F7" s="287"/>
      <c r="G7" s="287"/>
      <c r="H7" s="287"/>
      <c r="I7" s="287"/>
      <c r="J7" s="60" t="s">
        <v>113</v>
      </c>
      <c r="K7" s="59"/>
      <c r="L7" s="58" t="s">
        <v>114</v>
      </c>
      <c r="P7" s="49" t="s">
        <v>79</v>
      </c>
    </row>
    <row r="8" spans="2:17" ht="16.7" customHeight="1" thickBot="1">
      <c r="B8" s="282" t="s">
        <v>4</v>
      </c>
      <c r="C8" s="275"/>
      <c r="D8" s="270" t="s">
        <v>108</v>
      </c>
      <c r="E8" s="271"/>
      <c r="F8" s="266" t="s">
        <v>90</v>
      </c>
      <c r="G8" s="267"/>
      <c r="H8" s="284" t="s">
        <v>77</v>
      </c>
      <c r="I8" s="285"/>
      <c r="J8" s="285"/>
      <c r="K8" s="285"/>
      <c r="L8" s="286"/>
      <c r="N8" s="185" t="str">
        <f>IF(H8=P9,"学生会員は単年度資格です。2020年度に更新してください。
Student membership has a single year status. 
Please renew your status before the meeting.", "")</f>
        <v>学生会員は単年度資格です。2020年度に更新してください。
Student membership has a single year status. 
Please renew your status before the meeting.</v>
      </c>
      <c r="O8" s="185"/>
      <c r="P8" s="49" t="s">
        <v>76</v>
      </c>
    </row>
    <row r="9" spans="2:17" ht="30" customHeight="1" thickBot="1">
      <c r="B9" s="268"/>
      <c r="C9" s="269"/>
      <c r="D9" s="272"/>
      <c r="E9" s="283"/>
      <c r="F9" s="243" t="s">
        <v>6</v>
      </c>
      <c r="G9" s="244"/>
      <c r="H9" s="12" t="s">
        <v>1</v>
      </c>
      <c r="I9" s="13" t="s">
        <v>2</v>
      </c>
      <c r="J9" s="14">
        <v>222</v>
      </c>
      <c r="K9" s="15" t="s">
        <v>3</v>
      </c>
      <c r="L9" s="16">
        <v>3333</v>
      </c>
      <c r="N9" s="185"/>
      <c r="O9" s="185"/>
      <c r="P9" s="49" t="s">
        <v>77</v>
      </c>
    </row>
    <row r="10" spans="2:17" ht="46.35" customHeight="1" thickBot="1">
      <c r="B10" s="243" t="s">
        <v>5</v>
      </c>
      <c r="C10" s="244"/>
      <c r="D10" s="245" t="s">
        <v>93</v>
      </c>
      <c r="E10" s="245"/>
      <c r="F10" s="246" t="s">
        <v>7</v>
      </c>
      <c r="G10" s="247"/>
      <c r="H10" s="278" t="s">
        <v>94</v>
      </c>
      <c r="I10" s="248"/>
      <c r="J10" s="248"/>
      <c r="K10" s="248"/>
      <c r="L10" s="249"/>
      <c r="P10" s="49" t="s">
        <v>78</v>
      </c>
    </row>
    <row r="11" spans="2:17" ht="14.45" customHeight="1" thickBot="1">
      <c r="D11" s="1"/>
      <c r="E11" s="1"/>
      <c r="F11" s="1"/>
      <c r="G11" s="1"/>
    </row>
    <row r="12" spans="2:17" ht="31.35" customHeight="1" thickBot="1">
      <c r="B12" s="279" t="s">
        <v>127</v>
      </c>
      <c r="C12" s="280"/>
      <c r="D12" s="280"/>
      <c r="E12" s="280"/>
      <c r="F12" s="280"/>
      <c r="G12" s="280"/>
      <c r="H12" s="280"/>
      <c r="I12" s="280"/>
      <c r="J12" s="280"/>
      <c r="K12" s="280"/>
      <c r="L12" s="281"/>
    </row>
    <row r="13" spans="2:17" ht="27" customHeight="1" thickBot="1">
      <c r="B13" s="263"/>
      <c r="C13" s="264"/>
      <c r="D13" s="264"/>
      <c r="E13" s="264"/>
      <c r="F13" s="264"/>
      <c r="G13" s="264"/>
      <c r="H13" s="264"/>
      <c r="I13" s="264"/>
      <c r="J13" s="264"/>
      <c r="K13" s="264"/>
      <c r="L13" s="265"/>
      <c r="P13" s="49" t="b">
        <v>1</v>
      </c>
    </row>
    <row r="14" spans="2:17" ht="16.7" customHeight="1" thickBot="1">
      <c r="B14" s="266" t="s">
        <v>4</v>
      </c>
      <c r="C14" s="267"/>
      <c r="D14" s="270"/>
      <c r="E14" s="271"/>
      <c r="F14" s="274" t="s">
        <v>90</v>
      </c>
      <c r="G14" s="275"/>
      <c r="H14" s="276"/>
      <c r="I14" s="245"/>
      <c r="J14" s="245"/>
      <c r="K14" s="245"/>
      <c r="L14" s="277"/>
      <c r="N14" s="185" t="str">
        <f>IF(H14=P9,"学生会員は単年度資格です。2020年度に更新してください。
Student membership has a single year status. Please renew your status before the meeting.", "")</f>
        <v/>
      </c>
      <c r="O14" s="185"/>
    </row>
    <row r="15" spans="2:17" ht="30" customHeight="1" thickBot="1">
      <c r="B15" s="268"/>
      <c r="C15" s="269"/>
      <c r="D15" s="272"/>
      <c r="E15" s="273"/>
      <c r="F15" s="243" t="s">
        <v>6</v>
      </c>
      <c r="G15" s="244"/>
      <c r="H15" s="12" t="s">
        <v>1</v>
      </c>
      <c r="I15" s="13" t="s">
        <v>2</v>
      </c>
      <c r="J15" s="14"/>
      <c r="K15" s="15" t="s">
        <v>3</v>
      </c>
      <c r="L15" s="16"/>
      <c r="N15" s="185"/>
      <c r="O15" s="185"/>
    </row>
    <row r="16" spans="2:17" ht="46.35" customHeight="1" thickBot="1">
      <c r="B16" s="243" t="s">
        <v>5</v>
      </c>
      <c r="C16" s="244"/>
      <c r="D16" s="245"/>
      <c r="E16" s="245"/>
      <c r="F16" s="246" t="s">
        <v>7</v>
      </c>
      <c r="G16" s="247"/>
      <c r="H16" s="248"/>
      <c r="I16" s="248"/>
      <c r="J16" s="248"/>
      <c r="K16" s="248"/>
      <c r="L16" s="249"/>
    </row>
    <row r="17" spans="2:13" ht="14.45" customHeight="1" thickBot="1">
      <c r="D17" s="1"/>
      <c r="E17" s="1"/>
      <c r="F17" s="1"/>
      <c r="G17" s="1"/>
    </row>
    <row r="18" spans="2:13" ht="27" customHeight="1" thickBot="1">
      <c r="B18" s="250" t="s">
        <v>27</v>
      </c>
      <c r="C18" s="251"/>
      <c r="D18" s="251"/>
      <c r="E18" s="251"/>
      <c r="F18" s="251"/>
      <c r="G18" s="251"/>
      <c r="H18" s="251"/>
      <c r="I18" s="251"/>
      <c r="J18" s="251"/>
      <c r="K18" s="251"/>
      <c r="L18" s="252"/>
    </row>
    <row r="19" spans="2:13" ht="51.75" customHeight="1" thickBot="1">
      <c r="B19" s="253" t="s">
        <v>95</v>
      </c>
      <c r="C19" s="254"/>
      <c r="D19" s="254"/>
      <c r="E19" s="254"/>
      <c r="F19" s="254"/>
      <c r="G19" s="254"/>
      <c r="H19" s="254"/>
      <c r="I19" s="254"/>
      <c r="J19" s="254"/>
      <c r="K19" s="254"/>
      <c r="L19" s="255"/>
    </row>
    <row r="20" spans="2:13" ht="14.45" customHeight="1" thickBot="1"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2:13" ht="27" customHeight="1">
      <c r="B21" s="256" t="s">
        <v>73</v>
      </c>
      <c r="C21" s="257"/>
      <c r="D21" s="257"/>
      <c r="E21" s="257"/>
      <c r="F21" s="257"/>
      <c r="G21" s="257"/>
      <c r="H21" s="257"/>
      <c r="I21" s="257"/>
      <c r="J21" s="257"/>
      <c r="K21" s="257"/>
      <c r="L21" s="258"/>
    </row>
    <row r="22" spans="2:13" ht="48.6" customHeight="1">
      <c r="B22" s="38"/>
      <c r="C22" s="50" t="s">
        <v>72</v>
      </c>
      <c r="D22" s="259" t="s">
        <v>111</v>
      </c>
      <c r="E22" s="260"/>
      <c r="F22" s="260"/>
      <c r="G22" s="261" t="s">
        <v>5</v>
      </c>
      <c r="H22" s="260"/>
      <c r="I22" s="260"/>
      <c r="J22" s="260"/>
      <c r="K22" s="260"/>
      <c r="L22" s="262"/>
    </row>
    <row r="23" spans="2:13" ht="27" customHeight="1">
      <c r="B23" s="36">
        <v>1</v>
      </c>
      <c r="C23" s="52" t="s">
        <v>100</v>
      </c>
      <c r="D23" s="240" t="s">
        <v>109</v>
      </c>
      <c r="E23" s="240"/>
      <c r="F23" s="240"/>
      <c r="G23" s="241" t="s">
        <v>110</v>
      </c>
      <c r="H23" s="241"/>
      <c r="I23" s="241"/>
      <c r="J23" s="241"/>
      <c r="K23" s="241"/>
      <c r="L23" s="242"/>
      <c r="M23" s="6"/>
    </row>
    <row r="24" spans="2:13" ht="27" customHeight="1">
      <c r="B24" s="36">
        <v>2</v>
      </c>
      <c r="C24" s="52"/>
      <c r="D24" s="236" t="s">
        <v>96</v>
      </c>
      <c r="E24" s="236"/>
      <c r="F24" s="236"/>
      <c r="G24" s="237" t="s">
        <v>97</v>
      </c>
      <c r="H24" s="237"/>
      <c r="I24" s="237"/>
      <c r="J24" s="237"/>
      <c r="K24" s="237"/>
      <c r="L24" s="238"/>
    </row>
    <row r="25" spans="2:13" ht="27" customHeight="1">
      <c r="B25" s="36">
        <v>3</v>
      </c>
      <c r="C25" s="52"/>
      <c r="D25" s="236"/>
      <c r="E25" s="236"/>
      <c r="F25" s="236"/>
      <c r="G25" s="237"/>
      <c r="H25" s="237"/>
      <c r="I25" s="237"/>
      <c r="J25" s="237"/>
      <c r="K25" s="237"/>
      <c r="L25" s="238"/>
    </row>
    <row r="26" spans="2:13" ht="27" customHeight="1">
      <c r="B26" s="36">
        <v>4</v>
      </c>
      <c r="C26" s="52"/>
      <c r="D26" s="236"/>
      <c r="E26" s="236"/>
      <c r="F26" s="236"/>
      <c r="G26" s="237"/>
      <c r="H26" s="237"/>
      <c r="I26" s="237"/>
      <c r="J26" s="237"/>
      <c r="K26" s="237"/>
      <c r="L26" s="238"/>
    </row>
    <row r="27" spans="2:13" ht="33" customHeight="1">
      <c r="B27" s="36">
        <v>5</v>
      </c>
      <c r="C27" s="52"/>
      <c r="D27" s="236"/>
      <c r="E27" s="236"/>
      <c r="F27" s="236"/>
      <c r="G27" s="54"/>
      <c r="H27" s="237"/>
      <c r="I27" s="237"/>
      <c r="J27" s="237"/>
      <c r="K27" s="237"/>
      <c r="L27" s="238"/>
    </row>
    <row r="28" spans="2:13" ht="33" customHeight="1">
      <c r="B28" s="36">
        <v>6</v>
      </c>
      <c r="C28" s="52"/>
      <c r="D28" s="239"/>
      <c r="E28" s="239"/>
      <c r="F28" s="239"/>
      <c r="G28" s="237"/>
      <c r="H28" s="237"/>
      <c r="I28" s="237"/>
      <c r="J28" s="237"/>
      <c r="K28" s="237"/>
      <c r="L28" s="238"/>
    </row>
    <row r="29" spans="2:13" ht="33" customHeight="1">
      <c r="B29" s="36">
        <v>7</v>
      </c>
      <c r="C29" s="52"/>
      <c r="D29" s="239"/>
      <c r="E29" s="239"/>
      <c r="F29" s="239"/>
      <c r="G29" s="237"/>
      <c r="H29" s="237"/>
      <c r="I29" s="237"/>
      <c r="J29" s="237"/>
      <c r="K29" s="237"/>
      <c r="L29" s="238"/>
    </row>
    <row r="30" spans="2:13" ht="33" customHeight="1" thickBot="1">
      <c r="B30" s="37">
        <v>8</v>
      </c>
      <c r="C30" s="53"/>
      <c r="D30" s="224"/>
      <c r="E30" s="224"/>
      <c r="F30" s="224"/>
      <c r="G30" s="55"/>
      <c r="H30" s="225"/>
      <c r="I30" s="225"/>
      <c r="J30" s="225"/>
      <c r="K30" s="225"/>
      <c r="L30" s="226"/>
    </row>
    <row r="31" spans="2:13" ht="33" customHeight="1">
      <c r="C31" s="227" t="str">
        <f>IF(COUNTA(C23:C30)=0,"↑コレスポンディング・オーサーに'*'をつけてください。Put '*' for the corresponding author.","")</f>
        <v/>
      </c>
      <c r="D31" s="227"/>
      <c r="E31" s="227"/>
      <c r="F31" s="227"/>
      <c r="G31" s="227"/>
      <c r="H31" s="227"/>
      <c r="I31" s="227"/>
      <c r="J31" s="227"/>
      <c r="K31" s="227"/>
      <c r="L31" s="227"/>
    </row>
    <row r="32" spans="2:13" ht="14.45" customHeight="1" thickBot="1"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2:18" ht="13.35" customHeight="1">
      <c r="B33" s="39" t="s">
        <v>29</v>
      </c>
      <c r="C33" s="41"/>
      <c r="D33" s="228"/>
      <c r="E33" s="17"/>
      <c r="F33" s="8"/>
      <c r="G33" s="230" t="s">
        <v>68</v>
      </c>
      <c r="H33" s="231"/>
      <c r="I33" s="231"/>
      <c r="J33" s="231"/>
      <c r="K33" s="234">
        <v>4</v>
      </c>
      <c r="L33" s="19" t="s">
        <v>63</v>
      </c>
      <c r="P33" s="49" t="b">
        <v>1</v>
      </c>
    </row>
    <row r="34" spans="2:18" ht="14.25" thickBot="1">
      <c r="B34" s="42" t="s">
        <v>8</v>
      </c>
      <c r="C34" s="44"/>
      <c r="D34" s="229"/>
      <c r="E34" s="18"/>
      <c r="F34" s="8"/>
      <c r="G34" s="232"/>
      <c r="H34" s="233"/>
      <c r="I34" s="233"/>
      <c r="J34" s="233"/>
      <c r="K34" s="235"/>
      <c r="L34" s="20" t="s">
        <v>64</v>
      </c>
      <c r="P34" s="49" t="b">
        <v>0</v>
      </c>
    </row>
    <row r="35" spans="2:18" ht="13.7" customHeight="1">
      <c r="B35" s="6" t="str">
        <f>IF(AND(P34=FALSE,P33=FALSE),"↑使用する言語を選んでください。
Choose the language you use at presentation","")</f>
        <v/>
      </c>
      <c r="F35" s="1"/>
      <c r="G35" s="1"/>
      <c r="H35" s="1"/>
      <c r="I35" s="1"/>
      <c r="J35" s="1"/>
      <c r="K35" s="1"/>
      <c r="L35" s="1"/>
    </row>
    <row r="36" spans="2:18" ht="14.45" hidden="1" customHeight="1" thickBot="1"/>
    <row r="37" spans="2:18" hidden="1">
      <c r="B37" s="39" t="s">
        <v>65</v>
      </c>
      <c r="C37" s="40"/>
      <c r="D37" s="40"/>
      <c r="E37" s="41"/>
      <c r="F37" s="21"/>
      <c r="G37" s="21"/>
      <c r="H37" s="21"/>
      <c r="I37" s="21"/>
      <c r="J37" s="17"/>
      <c r="P37" s="49" t="b">
        <v>1</v>
      </c>
    </row>
    <row r="38" spans="2:18" ht="14.25" hidden="1" thickBot="1">
      <c r="B38" s="42" t="s">
        <v>28</v>
      </c>
      <c r="C38" s="43"/>
      <c r="D38" s="43"/>
      <c r="E38" s="44"/>
      <c r="F38" s="22"/>
      <c r="G38" s="22"/>
      <c r="H38" s="22"/>
      <c r="I38" s="22"/>
      <c r="J38" s="18"/>
      <c r="P38" s="49" t="b">
        <v>0</v>
      </c>
    </row>
    <row r="39" spans="2:18" ht="14.45" customHeight="1" thickBot="1"/>
    <row r="40" spans="2:18">
      <c r="B40" s="39" t="s">
        <v>115</v>
      </c>
      <c r="C40" s="40"/>
      <c r="D40" s="40"/>
      <c r="E40" s="40"/>
      <c r="F40" s="45"/>
      <c r="G40" s="41"/>
      <c r="H40" s="21"/>
      <c r="I40" s="23" t="b">
        <v>0</v>
      </c>
      <c r="J40" s="21"/>
      <c r="K40" s="21"/>
      <c r="L40" s="17"/>
      <c r="P40" s="49" t="b">
        <v>1</v>
      </c>
    </row>
    <row r="41" spans="2:18" ht="13.5" customHeight="1" thickBot="1">
      <c r="B41" s="42" t="s">
        <v>9</v>
      </c>
      <c r="C41" s="43"/>
      <c r="D41" s="43"/>
      <c r="E41" s="43"/>
      <c r="F41" s="46"/>
      <c r="G41" s="47"/>
      <c r="H41" s="22"/>
      <c r="I41" s="24" t="b">
        <v>0</v>
      </c>
      <c r="J41" s="22"/>
      <c r="K41" s="25"/>
      <c r="L41" s="26"/>
      <c r="P41" s="49" t="b">
        <v>0</v>
      </c>
    </row>
    <row r="42" spans="2:18" ht="14.45" customHeight="1" thickBot="1"/>
    <row r="43" spans="2:18" ht="13.7" customHeight="1" thickBot="1">
      <c r="B43" s="212" t="s">
        <v>116</v>
      </c>
      <c r="C43" s="213"/>
      <c r="D43" s="32" t="s">
        <v>70</v>
      </c>
      <c r="E43" s="32"/>
      <c r="F43" s="32"/>
      <c r="G43" s="32"/>
      <c r="H43" s="32"/>
      <c r="I43" s="32"/>
      <c r="J43" s="32"/>
      <c r="K43" s="32"/>
      <c r="L43" s="33"/>
    </row>
    <row r="44" spans="2:18">
      <c r="B44" s="214"/>
      <c r="C44" s="215"/>
      <c r="D44" s="9" t="b">
        <v>0</v>
      </c>
      <c r="E44" s="2" t="s">
        <v>10</v>
      </c>
      <c r="J44" s="7" t="str">
        <f>IF(AND(P45=TRUE, ISBLANK(K45)=TRUE), "国名を記入してください Input the country name", "")</f>
        <v/>
      </c>
      <c r="L44" s="29"/>
      <c r="P44" s="49" t="b">
        <v>1</v>
      </c>
      <c r="Q44" s="49" t="s">
        <v>56</v>
      </c>
      <c r="R44" s="49">
        <f t="shared" ref="R44:R46" si="0">IF(P44=TRUE, 1, 0)</f>
        <v>1</v>
      </c>
    </row>
    <row r="45" spans="2:18">
      <c r="B45" s="214"/>
      <c r="C45" s="215"/>
      <c r="D45" s="9" t="b">
        <v>0</v>
      </c>
      <c r="E45" s="2" t="s">
        <v>11</v>
      </c>
      <c r="G45" s="3" t="s">
        <v>12</v>
      </c>
      <c r="J45" s="4"/>
      <c r="K45" s="218"/>
      <c r="L45" s="219"/>
      <c r="P45" s="49" t="b">
        <v>0</v>
      </c>
      <c r="Q45" s="49" t="s">
        <v>57</v>
      </c>
      <c r="R45" s="49">
        <f t="shared" si="0"/>
        <v>0</v>
      </c>
    </row>
    <row r="46" spans="2:18">
      <c r="B46" s="214"/>
      <c r="C46" s="215"/>
      <c r="D46" s="9" t="b">
        <v>0</v>
      </c>
      <c r="E46" s="2" t="s">
        <v>55</v>
      </c>
      <c r="G46" s="3" t="s">
        <v>13</v>
      </c>
      <c r="J46" s="4"/>
      <c r="K46" s="218"/>
      <c r="L46" s="219"/>
      <c r="P46" s="49" t="b">
        <v>0</v>
      </c>
      <c r="Q46" s="49" t="s">
        <v>58</v>
      </c>
      <c r="R46" s="49">
        <f t="shared" si="0"/>
        <v>0</v>
      </c>
    </row>
    <row r="47" spans="2:18" ht="14.25" thickBot="1">
      <c r="B47" s="214"/>
      <c r="C47" s="215"/>
      <c r="D47" s="220" t="str">
        <f>IF(R47&gt;=2, "↑どれか「一つ」を選んでください。Choose'one'", "")</f>
        <v/>
      </c>
      <c r="E47" s="220"/>
      <c r="F47" s="220"/>
      <c r="G47" s="220"/>
      <c r="J47" s="7" t="str">
        <f>IF(AND(P46=TRUE, ISBLANK(K46)=TRUE), "国・地域名を記入してください Input the area/country name", "")</f>
        <v/>
      </c>
      <c r="L47" s="29"/>
      <c r="R47" s="49">
        <f>SUM(R44:R46)</f>
        <v>1</v>
      </c>
    </row>
    <row r="48" spans="2:18" ht="14.25" thickBot="1">
      <c r="B48" s="214"/>
      <c r="C48" s="215"/>
      <c r="D48" s="32" t="s">
        <v>75</v>
      </c>
      <c r="E48" s="32"/>
      <c r="F48" s="32"/>
      <c r="G48" s="32"/>
      <c r="H48" s="32"/>
      <c r="I48" s="32"/>
      <c r="J48" s="32"/>
      <c r="K48" s="32"/>
      <c r="L48" s="33"/>
    </row>
    <row r="49" spans="2:18">
      <c r="B49" s="214"/>
      <c r="C49" s="215"/>
      <c r="D49" s="9" t="b">
        <v>0</v>
      </c>
      <c r="E49" s="4" t="s">
        <v>14</v>
      </c>
      <c r="G49" s="220"/>
      <c r="H49" s="220"/>
      <c r="I49" s="220"/>
      <c r="J49" s="220"/>
      <c r="K49" s="220"/>
      <c r="L49" s="221"/>
      <c r="P49" s="49" t="b">
        <v>1</v>
      </c>
      <c r="Q49" s="49" t="s">
        <v>59</v>
      </c>
      <c r="R49" s="49">
        <f>IF(P49=TRUE, 1, 0)</f>
        <v>1</v>
      </c>
    </row>
    <row r="50" spans="2:18">
      <c r="B50" s="214"/>
      <c r="C50" s="215"/>
      <c r="D50" s="9" t="b">
        <v>0</v>
      </c>
      <c r="E50" s="2" t="s">
        <v>74</v>
      </c>
      <c r="G50" s="220"/>
      <c r="H50" s="220"/>
      <c r="I50" s="220"/>
      <c r="J50" s="220"/>
      <c r="K50" s="220"/>
      <c r="L50" s="221"/>
      <c r="P50" s="49" t="b">
        <v>1</v>
      </c>
      <c r="Q50" s="49" t="s">
        <v>60</v>
      </c>
      <c r="R50" s="49">
        <f t="shared" ref="R50:R52" si="1">IF(P50=TRUE, 1, 0)</f>
        <v>1</v>
      </c>
    </row>
    <row r="51" spans="2:18">
      <c r="B51" s="214"/>
      <c r="C51" s="215"/>
      <c r="D51" s="9" t="b">
        <v>0</v>
      </c>
      <c r="E51" s="2" t="s">
        <v>15</v>
      </c>
      <c r="G51" s="220"/>
      <c r="H51" s="220"/>
      <c r="I51" s="220"/>
      <c r="J51" s="220"/>
      <c r="K51" s="220"/>
      <c r="L51" s="221"/>
      <c r="P51" s="49" t="b">
        <v>0</v>
      </c>
      <c r="Q51" s="49" t="s">
        <v>61</v>
      </c>
      <c r="R51" s="49">
        <f t="shared" si="1"/>
        <v>0</v>
      </c>
    </row>
    <row r="52" spans="2:18">
      <c r="B52" s="214"/>
      <c r="C52" s="215"/>
      <c r="D52" s="9" t="b">
        <v>0</v>
      </c>
      <c r="E52" s="2" t="s">
        <v>16</v>
      </c>
      <c r="G52" s="220"/>
      <c r="H52" s="220"/>
      <c r="I52" s="220"/>
      <c r="J52" s="220"/>
      <c r="K52" s="220"/>
      <c r="L52" s="221"/>
      <c r="P52" s="49" t="b">
        <v>1</v>
      </c>
      <c r="Q52" s="49" t="s">
        <v>62</v>
      </c>
      <c r="R52" s="49">
        <f t="shared" si="1"/>
        <v>1</v>
      </c>
    </row>
    <row r="53" spans="2:18" ht="14.25" thickBot="1">
      <c r="B53" s="214"/>
      <c r="C53" s="215"/>
      <c r="E53" s="5"/>
      <c r="L53" s="29"/>
      <c r="R53" s="49">
        <f>SUM(R49:R52)</f>
        <v>3</v>
      </c>
    </row>
    <row r="54" spans="2:18">
      <c r="B54" s="214"/>
      <c r="C54" s="215"/>
      <c r="D54" s="27" t="s">
        <v>67</v>
      </c>
      <c r="E54" s="34"/>
      <c r="F54" s="27"/>
      <c r="G54" s="27"/>
      <c r="H54" s="27"/>
      <c r="I54" s="27"/>
      <c r="J54" s="27"/>
      <c r="K54" s="27"/>
      <c r="L54" s="28"/>
    </row>
    <row r="55" spans="2:18" ht="29.45" customHeight="1" thickBot="1">
      <c r="B55" s="214"/>
      <c r="C55" s="215"/>
      <c r="D55" s="48"/>
      <c r="E55" s="222" t="s">
        <v>43</v>
      </c>
      <c r="F55" s="222"/>
      <c r="G55" s="222"/>
      <c r="H55" s="222"/>
      <c r="I55" s="222"/>
      <c r="J55" s="222"/>
      <c r="K55" s="222"/>
      <c r="L55" s="223"/>
    </row>
    <row r="56" spans="2:18" ht="14.25" thickBot="1">
      <c r="B56" s="214"/>
      <c r="C56" s="215"/>
      <c r="D56" s="11"/>
      <c r="E56" s="2" t="s">
        <v>17</v>
      </c>
      <c r="L56" s="29"/>
      <c r="P56" s="49">
        <f>D56</f>
        <v>0</v>
      </c>
      <c r="Q56" s="49" t="s">
        <v>44</v>
      </c>
    </row>
    <row r="57" spans="2:18" ht="13.7" customHeight="1" thickBot="1">
      <c r="B57" s="214"/>
      <c r="C57" s="215"/>
      <c r="D57" s="10">
        <v>1</v>
      </c>
      <c r="E57" s="2" t="s">
        <v>18</v>
      </c>
      <c r="L57" s="29"/>
      <c r="P57" s="49">
        <f t="shared" ref="P57:P65" si="2">D57</f>
        <v>1</v>
      </c>
      <c r="Q57" s="49" t="s">
        <v>45</v>
      </c>
    </row>
    <row r="58" spans="2:18" ht="14.25" thickBot="1">
      <c r="B58" s="214"/>
      <c r="C58" s="215"/>
      <c r="D58" s="10"/>
      <c r="E58" s="2" t="s">
        <v>19</v>
      </c>
      <c r="L58" s="29"/>
      <c r="P58" s="49">
        <f t="shared" si="2"/>
        <v>0</v>
      </c>
      <c r="Q58" s="49" t="s">
        <v>46</v>
      </c>
    </row>
    <row r="59" spans="2:18" ht="14.25" thickBot="1">
      <c r="B59" s="214"/>
      <c r="C59" s="215"/>
      <c r="D59" s="10"/>
      <c r="E59" s="2" t="s">
        <v>20</v>
      </c>
      <c r="L59" s="29"/>
      <c r="P59" s="49">
        <f t="shared" si="2"/>
        <v>0</v>
      </c>
      <c r="Q59" s="49" t="s">
        <v>47</v>
      </c>
    </row>
    <row r="60" spans="2:18" ht="14.25" thickBot="1">
      <c r="B60" s="214"/>
      <c r="C60" s="215"/>
      <c r="D60" s="10"/>
      <c r="E60" s="2" t="s">
        <v>21</v>
      </c>
      <c r="L60" s="29"/>
      <c r="P60" s="49">
        <f t="shared" si="2"/>
        <v>0</v>
      </c>
      <c r="Q60" s="49" t="s">
        <v>48</v>
      </c>
    </row>
    <row r="61" spans="2:18" ht="14.25" thickBot="1">
      <c r="B61" s="214"/>
      <c r="C61" s="215"/>
      <c r="D61" s="10"/>
      <c r="E61" s="2" t="s">
        <v>22</v>
      </c>
      <c r="L61" s="29"/>
      <c r="P61" s="49">
        <f t="shared" si="2"/>
        <v>0</v>
      </c>
      <c r="Q61" s="49" t="s">
        <v>49</v>
      </c>
    </row>
    <row r="62" spans="2:18" ht="14.25" thickBot="1">
      <c r="B62" s="214"/>
      <c r="C62" s="215"/>
      <c r="D62" s="10"/>
      <c r="E62" s="2" t="s">
        <v>23</v>
      </c>
      <c r="L62" s="29"/>
      <c r="P62" s="49">
        <f t="shared" si="2"/>
        <v>0</v>
      </c>
      <c r="Q62" s="49" t="s">
        <v>50</v>
      </c>
    </row>
    <row r="63" spans="2:18" ht="14.25" thickBot="1">
      <c r="B63" s="214"/>
      <c r="C63" s="215"/>
      <c r="D63" s="10"/>
      <c r="E63" s="2" t="s">
        <v>24</v>
      </c>
      <c r="L63" s="29"/>
      <c r="P63" s="49">
        <f t="shared" si="2"/>
        <v>0</v>
      </c>
      <c r="Q63" s="49" t="s">
        <v>51</v>
      </c>
    </row>
    <row r="64" spans="2:18" ht="14.25" thickBot="1">
      <c r="B64" s="214"/>
      <c r="C64" s="215"/>
      <c r="D64" s="10"/>
      <c r="E64" s="2" t="s">
        <v>25</v>
      </c>
      <c r="L64" s="29"/>
      <c r="P64" s="49">
        <f t="shared" si="2"/>
        <v>0</v>
      </c>
      <c r="Q64" s="49" t="s">
        <v>52</v>
      </c>
    </row>
    <row r="65" spans="2:17" ht="14.25" thickBot="1">
      <c r="B65" s="216"/>
      <c r="C65" s="217"/>
      <c r="D65" s="31">
        <v>2</v>
      </c>
      <c r="E65" s="30" t="s">
        <v>26</v>
      </c>
      <c r="F65" s="22"/>
      <c r="G65" s="22"/>
      <c r="H65" s="22"/>
      <c r="I65" s="22"/>
      <c r="J65" s="22"/>
      <c r="K65" s="22"/>
      <c r="L65" s="18"/>
      <c r="P65" s="49">
        <f t="shared" si="2"/>
        <v>2</v>
      </c>
      <c r="Q65" s="49" t="s">
        <v>53</v>
      </c>
    </row>
  </sheetData>
  <sheetProtection selectLockedCells="1" selectUnlockedCells="1"/>
  <mergeCells count="58">
    <mergeCell ref="B1:L2"/>
    <mergeCell ref="B7:I7"/>
    <mergeCell ref="K3:L3"/>
    <mergeCell ref="K4:L4"/>
    <mergeCell ref="C5:L5"/>
    <mergeCell ref="B8:C9"/>
    <mergeCell ref="D8:E9"/>
    <mergeCell ref="F8:G8"/>
    <mergeCell ref="H8:L8"/>
    <mergeCell ref="N8:O9"/>
    <mergeCell ref="F9:G9"/>
    <mergeCell ref="B10:C10"/>
    <mergeCell ref="D10:E10"/>
    <mergeCell ref="F10:G10"/>
    <mergeCell ref="H10:L10"/>
    <mergeCell ref="B12:L12"/>
    <mergeCell ref="B13:L13"/>
    <mergeCell ref="B14:C15"/>
    <mergeCell ref="D14:E15"/>
    <mergeCell ref="F14:G14"/>
    <mergeCell ref="H14:L14"/>
    <mergeCell ref="D23:F23"/>
    <mergeCell ref="G23:L23"/>
    <mergeCell ref="N14:O15"/>
    <mergeCell ref="F15:G15"/>
    <mergeCell ref="B16:C16"/>
    <mergeCell ref="D16:E16"/>
    <mergeCell ref="F16:G16"/>
    <mergeCell ref="H16:L16"/>
    <mergeCell ref="B18:L18"/>
    <mergeCell ref="B19:L19"/>
    <mergeCell ref="B21:L21"/>
    <mergeCell ref="D22:F22"/>
    <mergeCell ref="G22:L22"/>
    <mergeCell ref="D24:F24"/>
    <mergeCell ref="G24:L24"/>
    <mergeCell ref="D25:F25"/>
    <mergeCell ref="G25:L25"/>
    <mergeCell ref="D26:F26"/>
    <mergeCell ref="G26:L26"/>
    <mergeCell ref="D27:F27"/>
    <mergeCell ref="H27:L27"/>
    <mergeCell ref="D28:F28"/>
    <mergeCell ref="G28:L28"/>
    <mergeCell ref="D29:F29"/>
    <mergeCell ref="G29:L29"/>
    <mergeCell ref="D30:F30"/>
    <mergeCell ref="H30:L30"/>
    <mergeCell ref="C31:L31"/>
    <mergeCell ref="D33:D34"/>
    <mergeCell ref="G33:J34"/>
    <mergeCell ref="K33:K34"/>
    <mergeCell ref="B43:C65"/>
    <mergeCell ref="K45:L45"/>
    <mergeCell ref="K46:L46"/>
    <mergeCell ref="D47:G47"/>
    <mergeCell ref="G49:L52"/>
    <mergeCell ref="E55:L55"/>
  </mergeCells>
  <phoneticPr fontId="1"/>
  <conditionalFormatting sqref="D14 H14 L15 D16:E16 H16:L16">
    <cfRule type="expression" dxfId="7" priority="4">
      <formula>$P$13=TRUE</formula>
    </cfRule>
  </conditionalFormatting>
  <conditionalFormatting sqref="J15">
    <cfRule type="expression" dxfId="6" priority="3">
      <formula>$P$13=TRUE</formula>
    </cfRule>
  </conditionalFormatting>
  <conditionalFormatting sqref="K45:L45">
    <cfRule type="expression" dxfId="5" priority="1">
      <formula>$P$45=TRUE</formula>
    </cfRule>
  </conditionalFormatting>
  <conditionalFormatting sqref="K46:L46">
    <cfRule type="expression" dxfId="4" priority="2">
      <formula>$P$46=TRUE</formula>
    </cfRule>
  </conditionalFormatting>
  <dataValidations count="3">
    <dataValidation type="list" allowBlank="1" showInputMessage="1" showErrorMessage="1" sqref="H8:L8 H14:L14" xr:uid="{00000000-0002-0000-0300-000000000000}">
      <formula1>$P$6:$P$10</formula1>
    </dataValidation>
    <dataValidation type="custom" errorStyle="information" allowBlank="1" showInputMessage="1" error="国名を記入してください_x000a_Describe the country name" sqref="P45" xr:uid="{00000000-0002-0000-0300-000001000000}">
      <formula1>P45=TRUE</formula1>
    </dataValidation>
    <dataValidation allowBlank="1" showErrorMessage="1" promptTitle="記入例 Example" prompt="農経太郎（阿栗経済大学大学院）・済民かおる*（阿栗経済大学）_x000a__x000a_NOKEI Taro(AGURI KEIZAI Univ), SUMITANI Kaoru*(AGURI KEIZAI Univ.)" sqref="C31" xr:uid="{00000000-0002-0000-0300-000002000000}"/>
  </dataValidations>
  <pageMargins left="0.7" right="0.7" top="0.75" bottom="0.75" header="0.3" footer="0.3"/>
  <pageSetup paperSize="9" scale="59" fitToWidth="0" orientation="portrait" r:id="rId1"/>
  <colBreaks count="1" manualBreakCount="1">
    <brk id="13" max="1048575" man="1"/>
  </col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r:id="rId4" name="Check Box 1">
              <controlPr defaultSize="0" autoFill="0" autoLine="0" autoPict="0">
                <anchor moveWithCells="1">
                  <from>
                    <xdr:col>7</xdr:col>
                    <xdr:colOff>0</xdr:colOff>
                    <xdr:row>39</xdr:row>
                    <xdr:rowOff>0</xdr:rowOff>
                  </from>
                  <to>
                    <xdr:col>9</xdr:col>
                    <xdr:colOff>981075</xdr:colOff>
                    <xdr:row>40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r:id="rId5" name="Check Box 2">
              <controlPr defaultSize="0" autoFill="0" autoLine="0" autoPict="0">
                <anchor moveWithCells="1">
                  <from>
                    <xdr:col>7</xdr:col>
                    <xdr:colOff>0</xdr:colOff>
                    <xdr:row>39</xdr:row>
                    <xdr:rowOff>152400</xdr:rowOff>
                  </from>
                  <to>
                    <xdr:col>9</xdr:col>
                    <xdr:colOff>981075</xdr:colOff>
                    <xdr:row>41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9" r:id="rId6" name="Check Box 3">
              <controlPr defaultSize="0" autoFill="0" autoLine="0" autoPict="0">
                <anchor moveWithCells="1">
                  <from>
                    <xdr:col>3</xdr:col>
                    <xdr:colOff>571500</xdr:colOff>
                    <xdr:row>31</xdr:row>
                    <xdr:rowOff>152400</xdr:rowOff>
                  </from>
                  <to>
                    <xdr:col>4</xdr:col>
                    <xdr:colOff>571500</xdr:colOff>
                    <xdr:row>33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0" r:id="rId7" name="Check Box 4">
              <controlPr defaultSize="0" autoFill="0" autoLine="0" autoPict="0">
                <anchor moveWithCells="1">
                  <from>
                    <xdr:col>3</xdr:col>
                    <xdr:colOff>571500</xdr:colOff>
                    <xdr:row>32</xdr:row>
                    <xdr:rowOff>142875</xdr:rowOff>
                  </from>
                  <to>
                    <xdr:col>4</xdr:col>
                    <xdr:colOff>571500</xdr:colOff>
                    <xdr:row>34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1" r:id="rId8" name="Check Box 5">
              <controlPr defaultSize="0" autoFill="0" autoLine="0" autoPict="0">
                <anchor moveWithCells="1">
                  <from>
                    <xdr:col>3</xdr:col>
                    <xdr:colOff>409575</xdr:colOff>
                    <xdr:row>42</xdr:row>
                    <xdr:rowOff>142875</xdr:rowOff>
                  </from>
                  <to>
                    <xdr:col>4</xdr:col>
                    <xdr:colOff>66675</xdr:colOff>
                    <xdr:row>44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2" r:id="rId9" name="Check Box 6">
              <controlPr defaultSize="0" autoFill="0" autoLine="0" autoPict="0">
                <anchor moveWithCells="1">
                  <from>
                    <xdr:col>3</xdr:col>
                    <xdr:colOff>390525</xdr:colOff>
                    <xdr:row>47</xdr:row>
                    <xdr:rowOff>142875</xdr:rowOff>
                  </from>
                  <to>
                    <xdr:col>4</xdr:col>
                    <xdr:colOff>47625</xdr:colOff>
                    <xdr:row>49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3" r:id="rId10" name="Check Box 7">
              <controlPr defaultSize="0" autoFill="0" autoLine="0" autoPict="0">
                <anchor moveWithCells="1">
                  <from>
                    <xdr:col>3</xdr:col>
                    <xdr:colOff>390525</xdr:colOff>
                    <xdr:row>48</xdr:row>
                    <xdr:rowOff>142875</xdr:rowOff>
                  </from>
                  <to>
                    <xdr:col>4</xdr:col>
                    <xdr:colOff>47625</xdr:colOff>
                    <xdr:row>50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4" r:id="rId11" name="Check Box 8">
              <controlPr defaultSize="0" autoFill="0" autoLine="0" autoPict="0">
                <anchor moveWithCells="1">
                  <from>
                    <xdr:col>3</xdr:col>
                    <xdr:colOff>390525</xdr:colOff>
                    <xdr:row>49</xdr:row>
                    <xdr:rowOff>142875</xdr:rowOff>
                  </from>
                  <to>
                    <xdr:col>4</xdr:col>
                    <xdr:colOff>47625</xdr:colOff>
                    <xdr:row>51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5" r:id="rId12" name="Check Box 9">
              <controlPr defaultSize="0" autoFill="0" autoLine="0" autoPict="0">
                <anchor moveWithCells="1">
                  <from>
                    <xdr:col>3</xdr:col>
                    <xdr:colOff>390525</xdr:colOff>
                    <xdr:row>50</xdr:row>
                    <xdr:rowOff>142875</xdr:rowOff>
                  </from>
                  <to>
                    <xdr:col>4</xdr:col>
                    <xdr:colOff>47625</xdr:colOff>
                    <xdr:row>52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8" r:id="rId13" name="Check Box 12">
              <controlPr defaultSize="0" autoFill="0" autoLine="0" autoPict="0">
                <anchor moveWithCells="1">
                  <from>
                    <xdr:col>3</xdr:col>
                    <xdr:colOff>200025</xdr:colOff>
                    <xdr:row>12</xdr:row>
                    <xdr:rowOff>9525</xdr:rowOff>
                  </from>
                  <to>
                    <xdr:col>9</xdr:col>
                    <xdr:colOff>981075</xdr:colOff>
                    <xdr:row>12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9" r:id="rId14" name="Check Box 13">
              <controlPr defaultSize="0" autoFill="0" autoLine="0" autoPict="0">
                <anchor moveWithCells="1">
                  <from>
                    <xdr:col>3</xdr:col>
                    <xdr:colOff>409575</xdr:colOff>
                    <xdr:row>43</xdr:row>
                    <xdr:rowOff>152400</xdr:rowOff>
                  </from>
                  <to>
                    <xdr:col>4</xdr:col>
                    <xdr:colOff>28575</xdr:colOff>
                    <xdr:row>45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0" r:id="rId15" name="Check Box 14">
              <controlPr defaultSize="0" autoFill="0" autoLine="0" autoPict="0">
                <anchor moveWithCells="1">
                  <from>
                    <xdr:col>3</xdr:col>
                    <xdr:colOff>409575</xdr:colOff>
                    <xdr:row>44</xdr:row>
                    <xdr:rowOff>152400</xdr:rowOff>
                  </from>
                  <to>
                    <xdr:col>4</xdr:col>
                    <xdr:colOff>28575</xdr:colOff>
                    <xdr:row>46</xdr:row>
                    <xdr:rowOff>66675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FF0000"/>
    <pageSetUpPr fitToPage="1"/>
  </sheetPr>
  <dimension ref="B1:S65"/>
  <sheetViews>
    <sheetView showGridLines="0" zoomScale="85" zoomScaleNormal="85" zoomScaleSheetLayoutView="115" workbookViewId="0">
      <selection activeCell="B13" sqref="B13:L13"/>
    </sheetView>
  </sheetViews>
  <sheetFormatPr defaultRowHeight="13.5"/>
  <cols>
    <col min="2" max="2" width="6.375" customWidth="1"/>
    <col min="3" max="3" width="17.125" customWidth="1"/>
    <col min="5" max="5" width="20.875" customWidth="1"/>
    <col min="6" max="6" width="14.875" customWidth="1"/>
    <col min="7" max="7" width="10.375" customWidth="1"/>
    <col min="8" max="8" width="6.875" customWidth="1"/>
    <col min="9" max="9" width="4.125" customWidth="1"/>
    <col min="10" max="10" width="16.5" customWidth="1"/>
    <col min="11" max="11" width="7.875" customWidth="1"/>
    <col min="12" max="12" width="14.625" customWidth="1"/>
    <col min="13" max="13" width="4.625" style="9" customWidth="1"/>
    <col min="14" max="14" width="40.125" style="6" customWidth="1"/>
    <col min="15" max="15" width="34.5" style="49" customWidth="1"/>
    <col min="16" max="18" width="34.5" style="49" hidden="1" customWidth="1"/>
    <col min="19" max="19" width="28.125" style="6" customWidth="1"/>
    <col min="20" max="22" width="28.125" customWidth="1"/>
  </cols>
  <sheetData>
    <row r="1" spans="2:17" ht="30" customHeight="1">
      <c r="B1" s="127" t="s">
        <v>125</v>
      </c>
      <c r="C1" s="127"/>
      <c r="D1" s="127"/>
      <c r="E1" s="127"/>
      <c r="F1" s="127"/>
      <c r="G1" s="127"/>
      <c r="H1" s="127"/>
      <c r="I1" s="127"/>
      <c r="J1" s="127"/>
      <c r="K1" s="127"/>
      <c r="L1" s="127"/>
    </row>
    <row r="2" spans="2:17" ht="13.7" customHeight="1" thickBot="1">
      <c r="B2" s="127"/>
      <c r="C2" s="127"/>
      <c r="D2" s="127"/>
      <c r="E2" s="127"/>
      <c r="F2" s="127"/>
      <c r="G2" s="127"/>
      <c r="H2" s="127"/>
      <c r="I2" s="127"/>
      <c r="J2" s="127"/>
      <c r="K2" s="127"/>
      <c r="L2" s="127"/>
    </row>
    <row r="3" spans="2:17" ht="14.25" thickBot="1">
      <c r="F3" t="s">
        <v>91</v>
      </c>
      <c r="G3" s="56"/>
      <c r="H3" s="57"/>
      <c r="J3" t="str">
        <f>IF(COUNTA(H3)=0, "", "仮会場番号")</f>
        <v/>
      </c>
      <c r="K3" s="288"/>
      <c r="L3" s="255"/>
      <c r="P3" s="49">
        <f>LENB(L3)</f>
        <v>0</v>
      </c>
      <c r="Q3" s="49" t="str">
        <f>IF(P3=1,CONCATENATE("K-00",L3),IF(P3=2,CONCATENATE("K-0",L3),CONCATENATE("K-",L3)))</f>
        <v>K-</v>
      </c>
    </row>
    <row r="4" spans="2:17" ht="16.350000000000001" customHeight="1" thickBot="1">
      <c r="C4" s="6" t="str">
        <f>IF(ISBLANK(D8)=TRUE, " ",  CONCATENATE("この申請票のファイル名を P_031", J9,L9, "(", D8, ")_a　としてください"))</f>
        <v>この申請票のファイル名を P_031222333(Ueo Aiue)_a　としてください</v>
      </c>
      <c r="J4" t="str">
        <f>IF(COUNTA(H3)=0, "", "座長")</f>
        <v/>
      </c>
      <c r="K4" s="288"/>
      <c r="L4" s="255"/>
      <c r="M4" s="35"/>
    </row>
    <row r="5" spans="2:17" ht="16.350000000000001" customHeight="1">
      <c r="C5" s="289" t="str">
        <f>IF(ISBLANK(D8)=TRUE,"",CONCATENATE("Name this application form file as 'P_031",J9,L9,"(",D8,")_a'　"))</f>
        <v>Name this application form file as 'P_031222333(Ueo Aiue)_a'　</v>
      </c>
      <c r="D5" s="289"/>
      <c r="E5" s="289"/>
      <c r="F5" s="289"/>
      <c r="G5" s="289"/>
      <c r="H5" s="289"/>
      <c r="I5" s="289"/>
      <c r="J5" s="289"/>
      <c r="K5" s="289"/>
      <c r="L5" s="289"/>
    </row>
    <row r="6" spans="2:17" ht="14.25" thickBot="1">
      <c r="L6" s="51"/>
    </row>
    <row r="7" spans="2:17" ht="42.6" customHeight="1" thickBot="1">
      <c r="B7" s="279" t="s">
        <v>126</v>
      </c>
      <c r="C7" s="287"/>
      <c r="D7" s="287"/>
      <c r="E7" s="287"/>
      <c r="F7" s="287"/>
      <c r="G7" s="287"/>
      <c r="H7" s="287"/>
      <c r="I7" s="287"/>
      <c r="J7" s="60" t="s">
        <v>113</v>
      </c>
      <c r="K7" s="59"/>
      <c r="L7" s="58" t="s">
        <v>114</v>
      </c>
      <c r="P7" s="49" t="s">
        <v>79</v>
      </c>
    </row>
    <row r="8" spans="2:17" ht="16.7" customHeight="1" thickBot="1">
      <c r="B8" s="282" t="s">
        <v>4</v>
      </c>
      <c r="C8" s="275"/>
      <c r="D8" s="270" t="s">
        <v>105</v>
      </c>
      <c r="E8" s="271"/>
      <c r="F8" s="266" t="s">
        <v>90</v>
      </c>
      <c r="G8" s="267"/>
      <c r="H8" s="284" t="s">
        <v>77</v>
      </c>
      <c r="I8" s="285"/>
      <c r="J8" s="285"/>
      <c r="K8" s="285"/>
      <c r="L8" s="286"/>
      <c r="N8" s="185" t="str">
        <f>IF(H8=P9,"学生会員は単年度資格です。2020年度に更新してください。
Student membership has a single year status. 
Please renew your status before the meeting.", "")</f>
        <v>学生会員は単年度資格です。2020年度に更新してください。
Student membership has a single year status. 
Please renew your status before the meeting.</v>
      </c>
      <c r="O8" s="185"/>
      <c r="P8" s="49" t="s">
        <v>76</v>
      </c>
    </row>
    <row r="9" spans="2:17" ht="30" customHeight="1" thickBot="1">
      <c r="B9" s="268"/>
      <c r="C9" s="269"/>
      <c r="D9" s="272"/>
      <c r="E9" s="283"/>
      <c r="F9" s="243" t="s">
        <v>6</v>
      </c>
      <c r="G9" s="244"/>
      <c r="H9" s="12" t="s">
        <v>1</v>
      </c>
      <c r="I9" s="13" t="s">
        <v>2</v>
      </c>
      <c r="J9" s="14">
        <v>222</v>
      </c>
      <c r="K9" s="15" t="s">
        <v>3</v>
      </c>
      <c r="L9" s="16">
        <v>333</v>
      </c>
      <c r="N9" s="185"/>
      <c r="O9" s="185"/>
      <c r="P9" s="49" t="s">
        <v>77</v>
      </c>
    </row>
    <row r="10" spans="2:17" ht="46.35" customHeight="1" thickBot="1">
      <c r="B10" s="243" t="s">
        <v>5</v>
      </c>
      <c r="C10" s="244"/>
      <c r="D10" s="245" t="s">
        <v>98</v>
      </c>
      <c r="E10" s="245"/>
      <c r="F10" s="246" t="s">
        <v>7</v>
      </c>
      <c r="G10" s="247"/>
      <c r="H10" s="278" t="s">
        <v>99</v>
      </c>
      <c r="I10" s="248"/>
      <c r="J10" s="248"/>
      <c r="K10" s="248"/>
      <c r="L10" s="249"/>
      <c r="P10" s="49" t="s">
        <v>78</v>
      </c>
    </row>
    <row r="11" spans="2:17" ht="14.45" customHeight="1" thickBot="1">
      <c r="D11" s="1"/>
      <c r="E11" s="1"/>
      <c r="F11" s="1"/>
      <c r="G11" s="1"/>
    </row>
    <row r="12" spans="2:17" ht="31.35" customHeight="1" thickBot="1">
      <c r="B12" s="279" t="s">
        <v>127</v>
      </c>
      <c r="C12" s="280"/>
      <c r="D12" s="280"/>
      <c r="E12" s="280"/>
      <c r="F12" s="280"/>
      <c r="G12" s="280"/>
      <c r="H12" s="280"/>
      <c r="I12" s="280"/>
      <c r="J12" s="280"/>
      <c r="K12" s="280"/>
      <c r="L12" s="281"/>
    </row>
    <row r="13" spans="2:17" ht="27" customHeight="1" thickBot="1">
      <c r="B13" s="263"/>
      <c r="C13" s="264"/>
      <c r="D13" s="264"/>
      <c r="E13" s="264"/>
      <c r="F13" s="264"/>
      <c r="G13" s="264"/>
      <c r="H13" s="264"/>
      <c r="I13" s="264"/>
      <c r="J13" s="264"/>
      <c r="K13" s="264"/>
      <c r="L13" s="265"/>
      <c r="P13" s="49" t="b">
        <v>1</v>
      </c>
    </row>
    <row r="14" spans="2:17" ht="16.7" customHeight="1" thickBot="1">
      <c r="B14" s="266" t="s">
        <v>4</v>
      </c>
      <c r="C14" s="267"/>
      <c r="D14" s="270"/>
      <c r="E14" s="271"/>
      <c r="F14" s="274" t="s">
        <v>90</v>
      </c>
      <c r="G14" s="275"/>
      <c r="H14" s="276"/>
      <c r="I14" s="245"/>
      <c r="J14" s="245"/>
      <c r="K14" s="245"/>
      <c r="L14" s="277"/>
      <c r="N14" s="185" t="str">
        <f>IF(H14=P9,"学生会員は単年度資格です。2020年度に更新してください。
Student membership has a single year status. Please renew your status before the meeting.", "")</f>
        <v/>
      </c>
      <c r="O14" s="185"/>
    </row>
    <row r="15" spans="2:17" ht="30" customHeight="1" thickBot="1">
      <c r="B15" s="268"/>
      <c r="C15" s="269"/>
      <c r="D15" s="272"/>
      <c r="E15" s="273"/>
      <c r="F15" s="243" t="s">
        <v>6</v>
      </c>
      <c r="G15" s="244"/>
      <c r="H15" s="12" t="s">
        <v>1</v>
      </c>
      <c r="I15" s="13" t="s">
        <v>2</v>
      </c>
      <c r="J15" s="14"/>
      <c r="K15" s="15" t="s">
        <v>3</v>
      </c>
      <c r="L15" s="16"/>
      <c r="N15" s="185"/>
      <c r="O15" s="185"/>
    </row>
    <row r="16" spans="2:17" ht="46.35" customHeight="1" thickBot="1">
      <c r="B16" s="243" t="s">
        <v>5</v>
      </c>
      <c r="C16" s="244"/>
      <c r="D16" s="245"/>
      <c r="E16" s="245"/>
      <c r="F16" s="246" t="s">
        <v>7</v>
      </c>
      <c r="G16" s="247"/>
      <c r="H16" s="248"/>
      <c r="I16" s="248"/>
      <c r="J16" s="248"/>
      <c r="K16" s="248"/>
      <c r="L16" s="249"/>
    </row>
    <row r="17" spans="2:13" ht="14.45" customHeight="1" thickBot="1">
      <c r="D17" s="1"/>
      <c r="E17" s="1"/>
      <c r="F17" s="1"/>
      <c r="G17" s="1"/>
    </row>
    <row r="18" spans="2:13" ht="27" customHeight="1" thickBot="1">
      <c r="B18" s="250" t="s">
        <v>27</v>
      </c>
      <c r="C18" s="251"/>
      <c r="D18" s="251"/>
      <c r="E18" s="251"/>
      <c r="F18" s="251"/>
      <c r="G18" s="251"/>
      <c r="H18" s="251"/>
      <c r="I18" s="251"/>
      <c r="J18" s="251"/>
      <c r="K18" s="251"/>
      <c r="L18" s="252"/>
    </row>
    <row r="19" spans="2:13" ht="51.75" customHeight="1" thickBot="1">
      <c r="B19" s="253" t="s">
        <v>101</v>
      </c>
      <c r="C19" s="254"/>
      <c r="D19" s="254"/>
      <c r="E19" s="254"/>
      <c r="F19" s="254"/>
      <c r="G19" s="254"/>
      <c r="H19" s="254"/>
      <c r="I19" s="254"/>
      <c r="J19" s="254"/>
      <c r="K19" s="254"/>
      <c r="L19" s="255"/>
    </row>
    <row r="20" spans="2:13" ht="14.45" customHeight="1" thickBot="1"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2:13" ht="27" customHeight="1">
      <c r="B21" s="256" t="s">
        <v>73</v>
      </c>
      <c r="C21" s="257"/>
      <c r="D21" s="257"/>
      <c r="E21" s="257"/>
      <c r="F21" s="257"/>
      <c r="G21" s="257"/>
      <c r="H21" s="257"/>
      <c r="I21" s="257"/>
      <c r="J21" s="257"/>
      <c r="K21" s="257"/>
      <c r="L21" s="258"/>
    </row>
    <row r="22" spans="2:13" ht="48.6" customHeight="1">
      <c r="B22" s="38"/>
      <c r="C22" s="50" t="s">
        <v>72</v>
      </c>
      <c r="D22" s="259" t="s">
        <v>111</v>
      </c>
      <c r="E22" s="260"/>
      <c r="F22" s="260"/>
      <c r="G22" s="261" t="s">
        <v>5</v>
      </c>
      <c r="H22" s="260"/>
      <c r="I22" s="260"/>
      <c r="J22" s="260"/>
      <c r="K22" s="260"/>
      <c r="L22" s="262"/>
    </row>
    <row r="23" spans="2:13" ht="27" customHeight="1">
      <c r="B23" s="36">
        <v>1</v>
      </c>
      <c r="C23" s="52" t="s">
        <v>102</v>
      </c>
      <c r="D23" s="240" t="s">
        <v>106</v>
      </c>
      <c r="E23" s="240"/>
      <c r="F23" s="240"/>
      <c r="G23" s="241" t="s">
        <v>107</v>
      </c>
      <c r="H23" s="241"/>
      <c r="I23" s="241"/>
      <c r="J23" s="241"/>
      <c r="K23" s="241"/>
      <c r="L23" s="242"/>
      <c r="M23" s="6"/>
    </row>
    <row r="24" spans="2:13" ht="27" customHeight="1">
      <c r="B24" s="36">
        <v>2</v>
      </c>
      <c r="C24" s="52"/>
      <c r="D24" s="236" t="s">
        <v>103</v>
      </c>
      <c r="E24" s="236"/>
      <c r="F24" s="236"/>
      <c r="G24" s="237" t="s">
        <v>104</v>
      </c>
      <c r="H24" s="237"/>
      <c r="I24" s="237"/>
      <c r="J24" s="237"/>
      <c r="K24" s="237"/>
      <c r="L24" s="238"/>
    </row>
    <row r="25" spans="2:13" ht="27" customHeight="1">
      <c r="B25" s="36">
        <v>3</v>
      </c>
      <c r="C25" s="52"/>
      <c r="D25" s="236"/>
      <c r="E25" s="236"/>
      <c r="F25" s="236"/>
      <c r="G25" s="237"/>
      <c r="H25" s="237"/>
      <c r="I25" s="237"/>
      <c r="J25" s="237"/>
      <c r="K25" s="237"/>
      <c r="L25" s="238"/>
    </row>
    <row r="26" spans="2:13" ht="27" customHeight="1">
      <c r="B26" s="36">
        <v>4</v>
      </c>
      <c r="C26" s="52"/>
      <c r="D26" s="236"/>
      <c r="E26" s="236"/>
      <c r="F26" s="236"/>
      <c r="G26" s="237"/>
      <c r="H26" s="237"/>
      <c r="I26" s="237"/>
      <c r="J26" s="237"/>
      <c r="K26" s="237"/>
      <c r="L26" s="238"/>
    </row>
    <row r="27" spans="2:13" ht="33" customHeight="1">
      <c r="B27" s="36">
        <v>5</v>
      </c>
      <c r="C27" s="52"/>
      <c r="D27" s="236"/>
      <c r="E27" s="236"/>
      <c r="F27" s="236"/>
      <c r="G27" s="54"/>
      <c r="H27" s="237"/>
      <c r="I27" s="237"/>
      <c r="J27" s="237"/>
      <c r="K27" s="237"/>
      <c r="L27" s="238"/>
    </row>
    <row r="28" spans="2:13" ht="33" customHeight="1">
      <c r="B28" s="36">
        <v>6</v>
      </c>
      <c r="C28" s="52"/>
      <c r="D28" s="239"/>
      <c r="E28" s="239"/>
      <c r="F28" s="239"/>
      <c r="G28" s="237"/>
      <c r="H28" s="237"/>
      <c r="I28" s="237"/>
      <c r="J28" s="237"/>
      <c r="K28" s="237"/>
      <c r="L28" s="238"/>
    </row>
    <row r="29" spans="2:13" ht="33" customHeight="1">
      <c r="B29" s="36">
        <v>7</v>
      </c>
      <c r="C29" s="52"/>
      <c r="D29" s="239"/>
      <c r="E29" s="239"/>
      <c r="F29" s="239"/>
      <c r="G29" s="237"/>
      <c r="H29" s="237"/>
      <c r="I29" s="237"/>
      <c r="J29" s="237"/>
      <c r="K29" s="237"/>
      <c r="L29" s="238"/>
    </row>
    <row r="30" spans="2:13" ht="33" customHeight="1" thickBot="1">
      <c r="B30" s="37">
        <v>8</v>
      </c>
      <c r="C30" s="53"/>
      <c r="D30" s="224"/>
      <c r="E30" s="224"/>
      <c r="F30" s="224"/>
      <c r="G30" s="55"/>
      <c r="H30" s="225"/>
      <c r="I30" s="225"/>
      <c r="J30" s="225"/>
      <c r="K30" s="225"/>
      <c r="L30" s="226"/>
    </row>
    <row r="31" spans="2:13" ht="33" customHeight="1">
      <c r="C31" s="227" t="str">
        <f>IF(COUNTA(C23:C30)=0,"↑コレスポンディング・オーサーに'*'をつけてください。Put '*' for the corresponding author.","")</f>
        <v/>
      </c>
      <c r="D31" s="227"/>
      <c r="E31" s="227"/>
      <c r="F31" s="227"/>
      <c r="G31" s="227"/>
      <c r="H31" s="227"/>
      <c r="I31" s="227"/>
      <c r="J31" s="227"/>
      <c r="K31" s="227"/>
      <c r="L31" s="227"/>
    </row>
    <row r="32" spans="2:13" ht="14.45" customHeight="1" thickBot="1"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2:18" ht="13.35" customHeight="1">
      <c r="B33" s="39" t="s">
        <v>29</v>
      </c>
      <c r="C33" s="41"/>
      <c r="D33" s="228"/>
      <c r="E33" s="17"/>
      <c r="F33" s="8"/>
      <c r="G33" s="230" t="s">
        <v>68</v>
      </c>
      <c r="H33" s="231"/>
      <c r="I33" s="231"/>
      <c r="J33" s="231"/>
      <c r="K33" s="234">
        <v>4</v>
      </c>
      <c r="L33" s="19" t="s">
        <v>63</v>
      </c>
      <c r="P33" s="49" t="b">
        <v>0</v>
      </c>
    </row>
    <row r="34" spans="2:18" ht="14.25" thickBot="1">
      <c r="B34" s="42" t="s">
        <v>8</v>
      </c>
      <c r="C34" s="44"/>
      <c r="D34" s="229"/>
      <c r="E34" s="18"/>
      <c r="F34" s="8"/>
      <c r="G34" s="232"/>
      <c r="H34" s="233"/>
      <c r="I34" s="233"/>
      <c r="J34" s="233"/>
      <c r="K34" s="235"/>
      <c r="L34" s="20" t="s">
        <v>64</v>
      </c>
      <c r="P34" s="49" t="b">
        <v>1</v>
      </c>
    </row>
    <row r="35" spans="2:18" ht="13.7" customHeight="1">
      <c r="B35" s="6" t="str">
        <f>IF(AND(P34=FALSE,P33=FALSE),"↑使用する言語を選んでください。
Choose the language you use at presentation","")</f>
        <v/>
      </c>
      <c r="F35" s="1"/>
      <c r="G35" s="1"/>
      <c r="H35" s="1"/>
      <c r="I35" s="1"/>
      <c r="J35" s="1"/>
      <c r="K35" s="1"/>
      <c r="L35" s="1"/>
    </row>
    <row r="36" spans="2:18" ht="14.45" hidden="1" customHeight="1" thickBot="1"/>
    <row r="37" spans="2:18" hidden="1">
      <c r="B37" s="39" t="s">
        <v>65</v>
      </c>
      <c r="C37" s="40"/>
      <c r="D37" s="40"/>
      <c r="E37" s="41"/>
      <c r="F37" s="21"/>
      <c r="G37" s="21"/>
      <c r="H37" s="21"/>
      <c r="I37" s="21"/>
      <c r="J37" s="17"/>
      <c r="P37" s="49" t="b">
        <v>1</v>
      </c>
    </row>
    <row r="38" spans="2:18" ht="14.25" hidden="1" thickBot="1">
      <c r="B38" s="42" t="s">
        <v>28</v>
      </c>
      <c r="C38" s="43"/>
      <c r="D38" s="43"/>
      <c r="E38" s="44"/>
      <c r="F38" s="22"/>
      <c r="G38" s="22"/>
      <c r="H38" s="22"/>
      <c r="I38" s="22"/>
      <c r="J38" s="18"/>
      <c r="P38" s="49" t="b">
        <v>0</v>
      </c>
    </row>
    <row r="39" spans="2:18" ht="14.45" customHeight="1" thickBot="1"/>
    <row r="40" spans="2:18">
      <c r="B40" s="39" t="s">
        <v>115</v>
      </c>
      <c r="C40" s="40"/>
      <c r="D40" s="40"/>
      <c r="E40" s="40"/>
      <c r="F40" s="45"/>
      <c r="G40" s="41"/>
      <c r="H40" s="21"/>
      <c r="I40" s="23" t="b">
        <v>0</v>
      </c>
      <c r="J40" s="21"/>
      <c r="K40" s="21"/>
      <c r="L40" s="17"/>
      <c r="P40" s="49" t="b">
        <v>1</v>
      </c>
    </row>
    <row r="41" spans="2:18" ht="13.5" customHeight="1" thickBot="1">
      <c r="B41" s="42" t="s">
        <v>9</v>
      </c>
      <c r="C41" s="43"/>
      <c r="D41" s="43"/>
      <c r="E41" s="43"/>
      <c r="F41" s="46"/>
      <c r="G41" s="47"/>
      <c r="H41" s="22"/>
      <c r="I41" s="24" t="b">
        <v>0</v>
      </c>
      <c r="J41" s="22"/>
      <c r="K41" s="25"/>
      <c r="L41" s="26"/>
      <c r="P41" s="49" t="b">
        <v>0</v>
      </c>
    </row>
    <row r="42" spans="2:18" ht="14.45" customHeight="1" thickBot="1"/>
    <row r="43" spans="2:18" ht="13.7" customHeight="1" thickBot="1">
      <c r="B43" s="212" t="s">
        <v>116</v>
      </c>
      <c r="C43" s="213"/>
      <c r="D43" s="32" t="s">
        <v>70</v>
      </c>
      <c r="E43" s="32"/>
      <c r="F43" s="32"/>
      <c r="G43" s="32"/>
      <c r="H43" s="32"/>
      <c r="I43" s="32"/>
      <c r="J43" s="32"/>
      <c r="K43" s="32"/>
      <c r="L43" s="33"/>
    </row>
    <row r="44" spans="2:18">
      <c r="B44" s="214"/>
      <c r="C44" s="215"/>
      <c r="D44" s="9" t="b">
        <v>0</v>
      </c>
      <c r="E44" s="2" t="s">
        <v>10</v>
      </c>
      <c r="J44" s="7" t="str">
        <f>IF(AND(P45=TRUE, ISBLANK(K45)=TRUE), "国名を記入してください Input the country name", "")</f>
        <v/>
      </c>
      <c r="L44" s="29"/>
      <c r="P44" s="49" t="b">
        <v>0</v>
      </c>
      <c r="Q44" s="49" t="s">
        <v>56</v>
      </c>
      <c r="R44" s="49">
        <f t="shared" ref="R44:R46" si="0">IF(P44=TRUE, 1, 0)</f>
        <v>0</v>
      </c>
    </row>
    <row r="45" spans="2:18">
      <c r="B45" s="214"/>
      <c r="C45" s="215"/>
      <c r="D45" s="9" t="b">
        <v>0</v>
      </c>
      <c r="E45" s="2" t="s">
        <v>11</v>
      </c>
      <c r="G45" s="3" t="s">
        <v>12</v>
      </c>
      <c r="J45" s="4"/>
      <c r="K45" s="218"/>
      <c r="L45" s="219"/>
      <c r="P45" s="49" t="b">
        <v>0</v>
      </c>
      <c r="Q45" s="49" t="s">
        <v>57</v>
      </c>
      <c r="R45" s="49">
        <f t="shared" si="0"/>
        <v>0</v>
      </c>
    </row>
    <row r="46" spans="2:18">
      <c r="B46" s="214"/>
      <c r="C46" s="215"/>
      <c r="D46" s="9" t="b">
        <v>0</v>
      </c>
      <c r="E46" s="2" t="s">
        <v>55</v>
      </c>
      <c r="G46" s="3" t="s">
        <v>13</v>
      </c>
      <c r="J46" s="4"/>
      <c r="K46" s="218" t="s">
        <v>112</v>
      </c>
      <c r="L46" s="219"/>
      <c r="P46" s="49" t="b">
        <v>1</v>
      </c>
      <c r="Q46" s="49" t="s">
        <v>58</v>
      </c>
      <c r="R46" s="49">
        <f t="shared" si="0"/>
        <v>1</v>
      </c>
    </row>
    <row r="47" spans="2:18" ht="14.25" thickBot="1">
      <c r="B47" s="214"/>
      <c r="C47" s="215"/>
      <c r="D47" s="220" t="str">
        <f>IF(R47&gt;=2, "↑どれか「一つ」を選んでください。Choose'one'", "")</f>
        <v/>
      </c>
      <c r="E47" s="220"/>
      <c r="F47" s="220"/>
      <c r="G47" s="220"/>
      <c r="J47" s="7" t="str">
        <f>IF(AND(P46=TRUE, ISBLANK(K46)=TRUE), "国・地域名を記入してください Input the area/country name", "")</f>
        <v/>
      </c>
      <c r="L47" s="29"/>
      <c r="R47" s="49">
        <f>SUM(R44:R46)</f>
        <v>1</v>
      </c>
    </row>
    <row r="48" spans="2:18" ht="14.25" thickBot="1">
      <c r="B48" s="214"/>
      <c r="C48" s="215"/>
      <c r="D48" s="32" t="s">
        <v>75</v>
      </c>
      <c r="E48" s="32"/>
      <c r="F48" s="32"/>
      <c r="G48" s="32"/>
      <c r="H48" s="32"/>
      <c r="I48" s="32"/>
      <c r="J48" s="32"/>
      <c r="K48" s="32"/>
      <c r="L48" s="33"/>
    </row>
    <row r="49" spans="2:18">
      <c r="B49" s="214"/>
      <c r="C49" s="215"/>
      <c r="D49" s="9" t="b">
        <v>0</v>
      </c>
      <c r="E49" s="4" t="s">
        <v>14</v>
      </c>
      <c r="G49" s="220"/>
      <c r="H49" s="220"/>
      <c r="I49" s="220"/>
      <c r="J49" s="220"/>
      <c r="K49" s="220"/>
      <c r="L49" s="221"/>
      <c r="P49" s="49" t="b">
        <v>1</v>
      </c>
      <c r="Q49" s="49" t="s">
        <v>59</v>
      </c>
      <c r="R49" s="49">
        <f>IF(P49=TRUE, 1, 0)</f>
        <v>1</v>
      </c>
    </row>
    <row r="50" spans="2:18">
      <c r="B50" s="214"/>
      <c r="C50" s="215"/>
      <c r="D50" s="9" t="b">
        <v>0</v>
      </c>
      <c r="E50" s="2" t="s">
        <v>74</v>
      </c>
      <c r="G50" s="220"/>
      <c r="H50" s="220"/>
      <c r="I50" s="220"/>
      <c r="J50" s="220"/>
      <c r="K50" s="220"/>
      <c r="L50" s="221"/>
      <c r="P50" s="49" t="b">
        <v>1</v>
      </c>
      <c r="Q50" s="49" t="s">
        <v>60</v>
      </c>
      <c r="R50" s="49">
        <f t="shared" ref="R50:R52" si="1">IF(P50=TRUE, 1, 0)</f>
        <v>1</v>
      </c>
    </row>
    <row r="51" spans="2:18">
      <c r="B51" s="214"/>
      <c r="C51" s="215"/>
      <c r="D51" s="9" t="b">
        <v>0</v>
      </c>
      <c r="E51" s="2" t="s">
        <v>15</v>
      </c>
      <c r="G51" s="220"/>
      <c r="H51" s="220"/>
      <c r="I51" s="220"/>
      <c r="J51" s="220"/>
      <c r="K51" s="220"/>
      <c r="L51" s="221"/>
      <c r="P51" s="49" t="b">
        <v>0</v>
      </c>
      <c r="Q51" s="49" t="s">
        <v>61</v>
      </c>
      <c r="R51" s="49">
        <f t="shared" si="1"/>
        <v>0</v>
      </c>
    </row>
    <row r="52" spans="2:18">
      <c r="B52" s="214"/>
      <c r="C52" s="215"/>
      <c r="D52" s="9" t="b">
        <v>0</v>
      </c>
      <c r="E52" s="2" t="s">
        <v>16</v>
      </c>
      <c r="G52" s="220"/>
      <c r="H52" s="220"/>
      <c r="I52" s="220"/>
      <c r="J52" s="220"/>
      <c r="K52" s="220"/>
      <c r="L52" s="221"/>
      <c r="P52" s="49" t="b">
        <v>1</v>
      </c>
      <c r="Q52" s="49" t="s">
        <v>62</v>
      </c>
      <c r="R52" s="49">
        <f t="shared" si="1"/>
        <v>1</v>
      </c>
    </row>
    <row r="53" spans="2:18" ht="14.25" thickBot="1">
      <c r="B53" s="214"/>
      <c r="C53" s="215"/>
      <c r="E53" s="5"/>
      <c r="L53" s="29"/>
      <c r="R53" s="49">
        <f>SUM(R49:R52)</f>
        <v>3</v>
      </c>
    </row>
    <row r="54" spans="2:18">
      <c r="B54" s="214"/>
      <c r="C54" s="215"/>
      <c r="D54" s="27" t="s">
        <v>67</v>
      </c>
      <c r="E54" s="34"/>
      <c r="F54" s="27"/>
      <c r="G54" s="27"/>
      <c r="H54" s="27"/>
      <c r="I54" s="27"/>
      <c r="J54" s="27"/>
      <c r="K54" s="27"/>
      <c r="L54" s="28"/>
    </row>
    <row r="55" spans="2:18" ht="29.45" customHeight="1" thickBot="1">
      <c r="B55" s="214"/>
      <c r="C55" s="215"/>
      <c r="D55" s="48"/>
      <c r="E55" s="222" t="s">
        <v>43</v>
      </c>
      <c r="F55" s="222"/>
      <c r="G55" s="222"/>
      <c r="H55" s="222"/>
      <c r="I55" s="222"/>
      <c r="J55" s="222"/>
      <c r="K55" s="222"/>
      <c r="L55" s="223"/>
    </row>
    <row r="56" spans="2:18" ht="14.25" thickBot="1">
      <c r="B56" s="214"/>
      <c r="C56" s="215"/>
      <c r="D56" s="11"/>
      <c r="E56" s="2" t="s">
        <v>17</v>
      </c>
      <c r="L56" s="29"/>
      <c r="P56" s="49">
        <f>D56</f>
        <v>0</v>
      </c>
      <c r="Q56" s="49" t="s">
        <v>44</v>
      </c>
    </row>
    <row r="57" spans="2:18" ht="13.7" customHeight="1" thickBot="1">
      <c r="B57" s="214"/>
      <c r="C57" s="215"/>
      <c r="D57" s="10">
        <v>1</v>
      </c>
      <c r="E57" s="2" t="s">
        <v>18</v>
      </c>
      <c r="L57" s="29"/>
      <c r="P57" s="49">
        <f t="shared" ref="P57:P65" si="2">D57</f>
        <v>1</v>
      </c>
      <c r="Q57" s="49" t="s">
        <v>45</v>
      </c>
    </row>
    <row r="58" spans="2:18" ht="14.25" thickBot="1">
      <c r="B58" s="214"/>
      <c r="C58" s="215"/>
      <c r="D58" s="10"/>
      <c r="E58" s="2" t="s">
        <v>19</v>
      </c>
      <c r="L58" s="29"/>
      <c r="P58" s="49">
        <f t="shared" si="2"/>
        <v>0</v>
      </c>
      <c r="Q58" s="49" t="s">
        <v>46</v>
      </c>
    </row>
    <row r="59" spans="2:18" ht="14.25" thickBot="1">
      <c r="B59" s="214"/>
      <c r="C59" s="215"/>
      <c r="D59" s="10"/>
      <c r="E59" s="2" t="s">
        <v>20</v>
      </c>
      <c r="L59" s="29"/>
      <c r="P59" s="49">
        <f t="shared" si="2"/>
        <v>0</v>
      </c>
      <c r="Q59" s="49" t="s">
        <v>47</v>
      </c>
    </row>
    <row r="60" spans="2:18" ht="14.25" thickBot="1">
      <c r="B60" s="214"/>
      <c r="C60" s="215"/>
      <c r="D60" s="10"/>
      <c r="E60" s="2" t="s">
        <v>21</v>
      </c>
      <c r="L60" s="29"/>
      <c r="P60" s="49">
        <f t="shared" si="2"/>
        <v>0</v>
      </c>
      <c r="Q60" s="49" t="s">
        <v>48</v>
      </c>
    </row>
    <row r="61" spans="2:18" ht="14.25" thickBot="1">
      <c r="B61" s="214"/>
      <c r="C61" s="215"/>
      <c r="D61" s="10"/>
      <c r="E61" s="2" t="s">
        <v>22</v>
      </c>
      <c r="L61" s="29"/>
      <c r="P61" s="49">
        <f t="shared" si="2"/>
        <v>0</v>
      </c>
      <c r="Q61" s="49" t="s">
        <v>49</v>
      </c>
    </row>
    <row r="62" spans="2:18" ht="14.25" thickBot="1">
      <c r="B62" s="214"/>
      <c r="C62" s="215"/>
      <c r="D62" s="10"/>
      <c r="E62" s="2" t="s">
        <v>23</v>
      </c>
      <c r="L62" s="29"/>
      <c r="P62" s="49">
        <f t="shared" si="2"/>
        <v>0</v>
      </c>
      <c r="Q62" s="49" t="s">
        <v>50</v>
      </c>
    </row>
    <row r="63" spans="2:18" ht="14.25" thickBot="1">
      <c r="B63" s="214"/>
      <c r="C63" s="215"/>
      <c r="D63" s="10"/>
      <c r="E63" s="2" t="s">
        <v>24</v>
      </c>
      <c r="L63" s="29"/>
      <c r="P63" s="49">
        <f t="shared" si="2"/>
        <v>0</v>
      </c>
      <c r="Q63" s="49" t="s">
        <v>51</v>
      </c>
    </row>
    <row r="64" spans="2:18" ht="14.25" thickBot="1">
      <c r="B64" s="214"/>
      <c r="C64" s="215"/>
      <c r="D64" s="10"/>
      <c r="E64" s="2" t="s">
        <v>25</v>
      </c>
      <c r="L64" s="29"/>
      <c r="P64" s="49">
        <f t="shared" si="2"/>
        <v>0</v>
      </c>
      <c r="Q64" s="49" t="s">
        <v>52</v>
      </c>
    </row>
    <row r="65" spans="2:17" ht="14.25" thickBot="1">
      <c r="B65" s="216"/>
      <c r="C65" s="217"/>
      <c r="D65" s="31">
        <v>2</v>
      </c>
      <c r="E65" s="30" t="s">
        <v>26</v>
      </c>
      <c r="F65" s="22"/>
      <c r="G65" s="22"/>
      <c r="H65" s="22"/>
      <c r="I65" s="22"/>
      <c r="J65" s="22"/>
      <c r="K65" s="22"/>
      <c r="L65" s="18"/>
      <c r="P65" s="49">
        <f t="shared" si="2"/>
        <v>2</v>
      </c>
      <c r="Q65" s="49" t="s">
        <v>53</v>
      </c>
    </row>
  </sheetData>
  <sheetProtection selectLockedCells="1" selectUnlockedCells="1"/>
  <mergeCells count="58">
    <mergeCell ref="B1:L2"/>
    <mergeCell ref="B7:I7"/>
    <mergeCell ref="K3:L3"/>
    <mergeCell ref="K4:L4"/>
    <mergeCell ref="C5:L5"/>
    <mergeCell ref="B8:C9"/>
    <mergeCell ref="D8:E9"/>
    <mergeCell ref="F8:G8"/>
    <mergeCell ref="H8:L8"/>
    <mergeCell ref="N8:O9"/>
    <mergeCell ref="F9:G9"/>
    <mergeCell ref="B10:C10"/>
    <mergeCell ref="D10:E10"/>
    <mergeCell ref="F10:G10"/>
    <mergeCell ref="H10:L10"/>
    <mergeCell ref="B12:L12"/>
    <mergeCell ref="B13:L13"/>
    <mergeCell ref="B14:C15"/>
    <mergeCell ref="D14:E15"/>
    <mergeCell ref="F14:G14"/>
    <mergeCell ref="H14:L14"/>
    <mergeCell ref="D23:F23"/>
    <mergeCell ref="G23:L23"/>
    <mergeCell ref="N14:O15"/>
    <mergeCell ref="F15:G15"/>
    <mergeCell ref="B16:C16"/>
    <mergeCell ref="D16:E16"/>
    <mergeCell ref="F16:G16"/>
    <mergeCell ref="H16:L16"/>
    <mergeCell ref="B18:L18"/>
    <mergeCell ref="B19:L19"/>
    <mergeCell ref="B21:L21"/>
    <mergeCell ref="D22:F22"/>
    <mergeCell ref="G22:L22"/>
    <mergeCell ref="D24:F24"/>
    <mergeCell ref="G24:L24"/>
    <mergeCell ref="D25:F25"/>
    <mergeCell ref="G25:L25"/>
    <mergeCell ref="D26:F26"/>
    <mergeCell ref="G26:L26"/>
    <mergeCell ref="D27:F27"/>
    <mergeCell ref="H27:L27"/>
    <mergeCell ref="D28:F28"/>
    <mergeCell ref="G28:L28"/>
    <mergeCell ref="D29:F29"/>
    <mergeCell ref="G29:L29"/>
    <mergeCell ref="D30:F30"/>
    <mergeCell ref="H30:L30"/>
    <mergeCell ref="C31:L31"/>
    <mergeCell ref="D33:D34"/>
    <mergeCell ref="G33:J34"/>
    <mergeCell ref="K33:K34"/>
    <mergeCell ref="B43:C65"/>
    <mergeCell ref="K45:L45"/>
    <mergeCell ref="K46:L46"/>
    <mergeCell ref="D47:G47"/>
    <mergeCell ref="G49:L52"/>
    <mergeCell ref="E55:L55"/>
  </mergeCells>
  <phoneticPr fontId="1"/>
  <conditionalFormatting sqref="D14 H14 L15 D16:E16 H16:L16">
    <cfRule type="expression" dxfId="3" priority="4">
      <formula>$P$13=TRUE</formula>
    </cfRule>
  </conditionalFormatting>
  <conditionalFormatting sqref="J15">
    <cfRule type="expression" dxfId="2" priority="3">
      <formula>$P$13=TRUE</formula>
    </cfRule>
  </conditionalFormatting>
  <conditionalFormatting sqref="K45:L45">
    <cfRule type="expression" dxfId="1" priority="1">
      <formula>$P$45=TRUE</formula>
    </cfRule>
  </conditionalFormatting>
  <conditionalFormatting sqref="K46:L46">
    <cfRule type="expression" dxfId="0" priority="2">
      <formula>$P$46=TRUE</formula>
    </cfRule>
  </conditionalFormatting>
  <dataValidations disablePrompts="1" count="3">
    <dataValidation allowBlank="1" showErrorMessage="1" promptTitle="記入例 Example" prompt="農経太郎（阿栗経済大学大学院）・済民かおる*（阿栗経済大学）_x000a__x000a_NOKEI Taro(AGURI KEIZAI Univ), SUMITANI Kaoru*(AGURI KEIZAI Univ.)" sqref="C31" xr:uid="{00000000-0002-0000-0400-000000000000}"/>
    <dataValidation type="custom" errorStyle="information" allowBlank="1" showInputMessage="1" error="国名を記入してください_x000a_Describe the country name" sqref="P45" xr:uid="{00000000-0002-0000-0400-000001000000}">
      <formula1>P45=TRUE</formula1>
    </dataValidation>
    <dataValidation type="list" allowBlank="1" showInputMessage="1" showErrorMessage="1" sqref="H8:L8 H14:L14" xr:uid="{00000000-0002-0000-0400-000002000000}">
      <formula1>$P$6:$P$10</formula1>
    </dataValidation>
  </dataValidations>
  <hyperlinks>
    <hyperlink ref="H10" r:id="rId1" xr:uid="{00000000-0004-0000-0400-000000000000}"/>
  </hyperlinks>
  <pageMargins left="0.7" right="0.7" top="0.75" bottom="0.75" header="0.3" footer="0.3"/>
  <pageSetup paperSize="9" scale="59" fitToWidth="0" orientation="portrait" r:id="rId2"/>
  <colBreaks count="1" manualBreakCount="1">
    <brk id="13" max="1048575" man="1"/>
  </colBreaks>
  <drawing r:id="rId3"/>
  <legacyDrawing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5121" r:id="rId5" name="Check Box 1">
              <controlPr defaultSize="0" autoFill="0" autoLine="0" autoPict="0">
                <anchor moveWithCells="1">
                  <from>
                    <xdr:col>7</xdr:col>
                    <xdr:colOff>0</xdr:colOff>
                    <xdr:row>39</xdr:row>
                    <xdr:rowOff>0</xdr:rowOff>
                  </from>
                  <to>
                    <xdr:col>9</xdr:col>
                    <xdr:colOff>981075</xdr:colOff>
                    <xdr:row>40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2" r:id="rId6" name="Check Box 2">
              <controlPr defaultSize="0" autoFill="0" autoLine="0" autoPict="0">
                <anchor moveWithCells="1">
                  <from>
                    <xdr:col>7</xdr:col>
                    <xdr:colOff>0</xdr:colOff>
                    <xdr:row>39</xdr:row>
                    <xdr:rowOff>152400</xdr:rowOff>
                  </from>
                  <to>
                    <xdr:col>9</xdr:col>
                    <xdr:colOff>981075</xdr:colOff>
                    <xdr:row>41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3" r:id="rId7" name="Check Box 3">
              <controlPr defaultSize="0" autoFill="0" autoLine="0" autoPict="0">
                <anchor moveWithCells="1">
                  <from>
                    <xdr:col>3</xdr:col>
                    <xdr:colOff>571500</xdr:colOff>
                    <xdr:row>31</xdr:row>
                    <xdr:rowOff>152400</xdr:rowOff>
                  </from>
                  <to>
                    <xdr:col>4</xdr:col>
                    <xdr:colOff>571500</xdr:colOff>
                    <xdr:row>33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4" r:id="rId8" name="Check Box 4">
              <controlPr defaultSize="0" autoFill="0" autoLine="0" autoPict="0">
                <anchor moveWithCells="1">
                  <from>
                    <xdr:col>3</xdr:col>
                    <xdr:colOff>571500</xdr:colOff>
                    <xdr:row>32</xdr:row>
                    <xdr:rowOff>142875</xdr:rowOff>
                  </from>
                  <to>
                    <xdr:col>4</xdr:col>
                    <xdr:colOff>571500</xdr:colOff>
                    <xdr:row>33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5" r:id="rId9" name="Check Box 5">
              <controlPr defaultSize="0" autoFill="0" autoLine="0" autoPict="0">
                <anchor moveWithCells="1">
                  <from>
                    <xdr:col>3</xdr:col>
                    <xdr:colOff>409575</xdr:colOff>
                    <xdr:row>42</xdr:row>
                    <xdr:rowOff>142875</xdr:rowOff>
                  </from>
                  <to>
                    <xdr:col>4</xdr:col>
                    <xdr:colOff>66675</xdr:colOff>
                    <xdr:row>44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6" r:id="rId10" name="Check Box 6">
              <controlPr defaultSize="0" autoFill="0" autoLine="0" autoPict="0">
                <anchor moveWithCells="1">
                  <from>
                    <xdr:col>3</xdr:col>
                    <xdr:colOff>390525</xdr:colOff>
                    <xdr:row>47</xdr:row>
                    <xdr:rowOff>142875</xdr:rowOff>
                  </from>
                  <to>
                    <xdr:col>4</xdr:col>
                    <xdr:colOff>47625</xdr:colOff>
                    <xdr:row>49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7" r:id="rId11" name="Check Box 7">
              <controlPr defaultSize="0" autoFill="0" autoLine="0" autoPict="0">
                <anchor moveWithCells="1">
                  <from>
                    <xdr:col>3</xdr:col>
                    <xdr:colOff>390525</xdr:colOff>
                    <xdr:row>48</xdr:row>
                    <xdr:rowOff>142875</xdr:rowOff>
                  </from>
                  <to>
                    <xdr:col>4</xdr:col>
                    <xdr:colOff>47625</xdr:colOff>
                    <xdr:row>50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8" r:id="rId12" name="Check Box 8">
              <controlPr defaultSize="0" autoFill="0" autoLine="0" autoPict="0">
                <anchor moveWithCells="1">
                  <from>
                    <xdr:col>3</xdr:col>
                    <xdr:colOff>390525</xdr:colOff>
                    <xdr:row>49</xdr:row>
                    <xdr:rowOff>142875</xdr:rowOff>
                  </from>
                  <to>
                    <xdr:col>4</xdr:col>
                    <xdr:colOff>47625</xdr:colOff>
                    <xdr:row>51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9" r:id="rId13" name="Check Box 9">
              <controlPr defaultSize="0" autoFill="0" autoLine="0" autoPict="0">
                <anchor moveWithCells="1">
                  <from>
                    <xdr:col>3</xdr:col>
                    <xdr:colOff>390525</xdr:colOff>
                    <xdr:row>50</xdr:row>
                    <xdr:rowOff>142875</xdr:rowOff>
                  </from>
                  <to>
                    <xdr:col>4</xdr:col>
                    <xdr:colOff>47625</xdr:colOff>
                    <xdr:row>52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2" r:id="rId14" name="Check Box 12">
              <controlPr defaultSize="0" autoFill="0" autoLine="0" autoPict="0">
                <anchor moveWithCells="1">
                  <from>
                    <xdr:col>3</xdr:col>
                    <xdr:colOff>200025</xdr:colOff>
                    <xdr:row>12</xdr:row>
                    <xdr:rowOff>9525</xdr:rowOff>
                  </from>
                  <to>
                    <xdr:col>9</xdr:col>
                    <xdr:colOff>981075</xdr:colOff>
                    <xdr:row>12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3" r:id="rId15" name="Check Box 13">
              <controlPr defaultSize="0" autoFill="0" autoLine="0" autoPict="0">
                <anchor moveWithCells="1">
                  <from>
                    <xdr:col>3</xdr:col>
                    <xdr:colOff>409575</xdr:colOff>
                    <xdr:row>43</xdr:row>
                    <xdr:rowOff>152400</xdr:rowOff>
                  </from>
                  <to>
                    <xdr:col>4</xdr:col>
                    <xdr:colOff>28575</xdr:colOff>
                    <xdr:row>45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4" r:id="rId16" name="Check Box 14">
              <controlPr defaultSize="0" autoFill="0" autoLine="0" autoPict="0">
                <anchor moveWithCells="1">
                  <from>
                    <xdr:col>3</xdr:col>
                    <xdr:colOff>409575</xdr:colOff>
                    <xdr:row>44</xdr:row>
                    <xdr:rowOff>152400</xdr:rowOff>
                  </from>
                  <to>
                    <xdr:col>4</xdr:col>
                    <xdr:colOff>28575</xdr:colOff>
                    <xdr:row>46</xdr:row>
                    <xdr:rowOff>66675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3</vt:i4>
      </vt:variant>
    </vt:vector>
  </HeadingPairs>
  <TitlesOfParts>
    <vt:vector size="8" baseType="lpstr">
      <vt:lpstr>申請票(application form)</vt:lpstr>
      <vt:lpstr>プログラム用フォーマット</vt:lpstr>
      <vt:lpstr>DB</vt:lpstr>
      <vt:lpstr>申請票記載例</vt:lpstr>
      <vt:lpstr>Example (application form)</vt:lpstr>
      <vt:lpstr>'Example (application form)'!Print_Area</vt:lpstr>
      <vt:lpstr>'申請票(application form)'!Print_Area</vt:lpstr>
      <vt:lpstr>申請票記載例!Print_Area</vt:lpstr>
    </vt:vector>
  </TitlesOfParts>
  <Company>筑波大学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hs</dc:creator>
  <cp:lastModifiedBy>諏訪 優子</cp:lastModifiedBy>
  <cp:lastPrinted>2018-10-29T10:33:08Z</cp:lastPrinted>
  <dcterms:created xsi:type="dcterms:W3CDTF">2016-09-25T11:46:04Z</dcterms:created>
  <dcterms:modified xsi:type="dcterms:W3CDTF">2023-11-13T04:49:51Z</dcterms:modified>
</cp:coreProperties>
</file>