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Kyouritsu-dc1\share\share01\日本農業経済学会\HP関係・ログイン情報\2024年度大会HP掲載\募集要項2024\"/>
    </mc:Choice>
  </mc:AlternateContent>
  <xr:revisionPtr revIDLastSave="0" documentId="13_ncr:1_{E64B3845-1546-492A-A0EF-3F2763AF848E}" xr6:coauthVersionLast="47" xr6:coauthVersionMax="47" xr10:uidLastSave="{00000000-0000-0000-0000-000000000000}"/>
  <bookViews>
    <workbookView xWindow="7260" yWindow="2730" windowWidth="19725" windowHeight="16470" xr2:uid="{00000000-000D-0000-FFFF-FFFF00000000}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form)'!$B$1:$M$65</definedName>
    <definedName name="_xlnm.Print_Area" localSheetId="0">'申請票(application form)'!$B$1:$M$65</definedName>
    <definedName name="_xlnm.Print_Area" localSheetId="3">申請票記載例!$B$1:$M$65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2" l="1"/>
  <c r="P58" i="2"/>
  <c r="P59" i="2"/>
  <c r="P60" i="2"/>
  <c r="P61" i="2"/>
  <c r="P62" i="2"/>
  <c r="P63" i="2"/>
  <c r="P64" i="2"/>
  <c r="P65" i="2"/>
  <c r="P56" i="2"/>
  <c r="C4" i="12" l="1"/>
  <c r="C4" i="11"/>
  <c r="C4" i="2"/>
  <c r="N14" i="12" l="1"/>
  <c r="N8" i="12"/>
  <c r="N14" i="11"/>
  <c r="N8" i="11"/>
  <c r="N14" i="2" l="1"/>
  <c r="N8" i="2"/>
  <c r="A2" i="3" l="1"/>
  <c r="Z2" i="3"/>
  <c r="C5" i="12"/>
  <c r="J4" i="12"/>
  <c r="J3" i="12"/>
  <c r="C5" i="11"/>
  <c r="J4" i="11"/>
  <c r="J3" i="11"/>
  <c r="C5" i="2"/>
  <c r="P65" i="12" l="1"/>
  <c r="P64" i="12"/>
  <c r="P63" i="12"/>
  <c r="P62" i="12"/>
  <c r="P61" i="12"/>
  <c r="P60" i="12"/>
  <c r="P59" i="12"/>
  <c r="P58" i="12"/>
  <c r="P57" i="12"/>
  <c r="P56" i="12"/>
  <c r="R52" i="12"/>
  <c r="R51" i="12"/>
  <c r="R50" i="12"/>
  <c r="R49" i="12"/>
  <c r="J47" i="12"/>
  <c r="R46" i="12"/>
  <c r="R45" i="12"/>
  <c r="R44" i="12"/>
  <c r="J44" i="12"/>
  <c r="B35" i="12"/>
  <c r="C31" i="12"/>
  <c r="P3" i="12"/>
  <c r="Q3" i="12" s="1"/>
  <c r="P65" i="11"/>
  <c r="P64" i="11"/>
  <c r="P63" i="11"/>
  <c r="P62" i="11"/>
  <c r="P61" i="11"/>
  <c r="P60" i="11"/>
  <c r="P59" i="11"/>
  <c r="P58" i="11"/>
  <c r="P57" i="11"/>
  <c r="P56" i="11"/>
  <c r="R52" i="11"/>
  <c r="R51" i="11"/>
  <c r="R50" i="11"/>
  <c r="R49" i="11"/>
  <c r="J47" i="11"/>
  <c r="R46" i="11"/>
  <c r="R45" i="11"/>
  <c r="R44" i="11"/>
  <c r="J44" i="11"/>
  <c r="B35" i="11"/>
  <c r="C31" i="11"/>
  <c r="P3" i="11"/>
  <c r="Q3" i="11" s="1"/>
  <c r="B2" i="10"/>
  <c r="A2" i="10"/>
  <c r="C2" i="3"/>
  <c r="B2" i="3"/>
  <c r="J4" i="2"/>
  <c r="J3" i="2"/>
  <c r="R47" i="11" l="1"/>
  <c r="D47" i="11" s="1"/>
  <c r="R53" i="12"/>
  <c r="R47" i="12"/>
  <c r="D47" i="12" s="1"/>
  <c r="R53" i="11"/>
  <c r="K2" i="3"/>
  <c r="F2" i="3"/>
  <c r="G23" i="2"/>
  <c r="W2" i="3"/>
  <c r="E16" i="10" s="1"/>
  <c r="V2" i="3"/>
  <c r="E15" i="10" s="1"/>
  <c r="U2" i="3"/>
  <c r="E14" i="10" s="1"/>
  <c r="T2" i="3"/>
  <c r="E13" i="10" s="1"/>
  <c r="N2" i="3"/>
  <c r="I2" i="3"/>
  <c r="D2" i="3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6" i="2"/>
  <c r="R45" i="2"/>
  <c r="R44" i="2"/>
  <c r="R52" i="2"/>
  <c r="R51" i="2"/>
  <c r="R50" i="2"/>
  <c r="R49" i="2"/>
  <c r="R2" i="3"/>
  <c r="S2" i="3"/>
  <c r="E12" i="10" s="1"/>
  <c r="J44" i="2"/>
  <c r="J47" i="2"/>
  <c r="X2" i="3" l="1"/>
  <c r="Y2" i="3"/>
  <c r="R47" i="2"/>
  <c r="D47" i="2" s="1"/>
  <c r="R53" i="2"/>
  <c r="Q2" i="3"/>
  <c r="O2" i="3"/>
  <c r="E11" i="10" s="1"/>
  <c r="M2" i="3"/>
  <c r="J2" i="3"/>
  <c r="H2" i="3"/>
  <c r="E2" i="3"/>
  <c r="L2" i="3" l="1"/>
  <c r="G2" i="3"/>
  <c r="P3" i="2"/>
  <c r="Q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<sst xmlns="http://schemas.openxmlformats.org/spreadsheetml/2006/main" count="301" uniqueCount="128">
  <si>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</si>
  <si>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</si>
  <si>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</si>
  <si>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</si>
  <si>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</si>
  <si>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</si>
  <si>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</si>
  <si>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</si>
  <si>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</si>
  <si>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</si>
  <si>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</si>
  <si>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</si>
  <si>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</si>
  <si>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</si>
  <si>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</si>
  <si>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</si>
  <si>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</si>
  <si>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</si>
  <si>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</si>
  <si>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</si>
  <si>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</si>
  <si>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</si>
  <si>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</si>
  <si>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</si>
  <si>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</si>
  <si>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</si>
  <si>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</si>
  <si>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</si>
  <si>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Do you use presentation file (PDF only)?</t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</si>
  <si>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</si>
  <si>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</si>
  <si>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</si>
  <si>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</si>
  <si>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</si>
  <si>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</si>
  <si>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</si>
  <si>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</si>
  <si>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</si>
  <si>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</si>
  <si>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</si>
  <si>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</si>
  <si>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</si>
  <si>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</si>
  <si>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</si>
  <si>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</si>
  <si>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</si>
  <si>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</si>
  <si>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</si>
  <si>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</si>
  <si>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</si>
  <si>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</si>
  <si>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</si>
  <si>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</si>
  <si>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</si>
  <si>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</si>
  <si>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</si>
  <si>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</si>
  <si>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</si>
  <si>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</si>
  <si>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</si>
  <si>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</si>
  <si>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</si>
  <si>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</si>
  <si>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</si>
  <si>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</si>
  <si>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7)プレゼンテーションファイル（PDF)を使用しますか？</t>
    <rPh sb="21" eb="23">
      <t>シヨウ</t>
    </rPh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</si>
  <si>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</si>
  <si>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</si>
  <si>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</si>
  <si>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</si>
  <si>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</si>
  <si>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</si>
  <si>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</si>
  <si>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</si>
  <si>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</si>
  <si>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</si>
  <si>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</si>
  <si>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</si>
  <si>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</si>
  <si>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</si>
  <si>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</si>
  <si>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</si>
  <si>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</si>
  <si>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</si>
  <si>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</si>
  <si>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</si>
  <si>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</si>
  <si>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</si>
  <si>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</si>
  <si>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</si>
  <si>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</si>
  <si>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</si>
  <si>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</si>
  <si>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</si>
  <si>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</si>
  <si>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</si>
  <si>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</si>
  <si>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</si>
  <si>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</si>
  <si>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</si>
  <si>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</si>
  <si>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</si>
  <si>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</si>
  <si>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</si>
  <si>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</si>
  <si>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</si>
  <si>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</si>
  <si>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</si>
  <si>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</si>
  <si>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</si>
  <si>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</si>
  <si>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氏名 Name
(First Name Surname )</t>
    <rPh sb="0" eb="2">
      <t>シメイ</t>
    </rPh>
    <phoneticPr fontId="1"/>
  </si>
  <si>
    <t>Asia</t>
    <phoneticPr fontId="1"/>
  </si>
  <si>
    <t>年齢 age</t>
    <rPh sb="0" eb="2">
      <t>ネンレイ</t>
    </rPh>
    <phoneticPr fontId="1"/>
  </si>
  <si>
    <t>歳 yrs old</t>
    <rPh sb="0" eb="1">
      <t>サイ</t>
    </rPh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</si>
  <si>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</si>
  <si>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</si>
  <si>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申請者年齢</t>
    <rPh sb="0" eb="3">
      <t>シンセイシャ</t>
    </rPh>
    <rPh sb="3" eb="5">
      <t>ネンレイ</t>
    </rPh>
    <phoneticPr fontId="1"/>
  </si>
  <si>
    <t>国地域</t>
    <rPh sb="0" eb="1">
      <t>クニ</t>
    </rPh>
    <rPh sb="1" eb="3">
      <t>チイキ</t>
    </rPh>
    <phoneticPr fontId="1"/>
  </si>
  <si>
    <t>手法</t>
    <rPh sb="0" eb="2">
      <t>シュホウ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</si>
  <si>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</si>
  <si>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</si>
  <si>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>黄色い部分をプログラム作成で用いる</t>
    <rPh sb="0" eb="2">
      <t>キイロ</t>
    </rPh>
    <rPh sb="3" eb="5">
      <t>ブブン</t>
    </rPh>
    <rPh sb="11" eb="13">
      <t>サクセイ</t>
    </rPh>
    <rPh sb="14" eb="15">
      <t>モチ</t>
    </rPh>
    <phoneticPr fontId="1"/>
  </si>
  <si>
    <t>←太線部分を拡大企画委員会に持参。時間割表に張り付ける</t>
    <rPh sb="1" eb="3">
      <t>フトセン</t>
    </rPh>
    <rPh sb="3" eb="5">
      <t>ブブン</t>
    </rPh>
    <rPh sb="6" eb="8">
      <t>カクダイ</t>
    </rPh>
    <rPh sb="8" eb="10">
      <t>キカク</t>
    </rPh>
    <rPh sb="10" eb="12">
      <t>イイン</t>
    </rPh>
    <rPh sb="12" eb="13">
      <t>カイ</t>
    </rPh>
    <rPh sb="14" eb="16">
      <t>ジサン</t>
    </rPh>
    <rPh sb="17" eb="20">
      <t>ジカンワリ</t>
    </rPh>
    <rPh sb="20" eb="21">
      <t>ヒョウ</t>
    </rPh>
    <rPh sb="22" eb="23">
      <t>ハ</t>
    </rPh>
    <rPh sb="24" eb="25">
      <t>ツ</t>
    </rPh>
    <phoneticPr fontId="1"/>
  </si>
  <si>
    <t>言語</t>
    <rPh sb="0" eb="2">
      <t>ゲンゴ</t>
    </rPh>
    <phoneticPr fontId="1"/>
  </si>
  <si>
    <t>日本農業経済学会　2024年度大会　個別報告（ポスター報告）申請票
Application form for Poster Presentation at The Agricultural Economics Society of Japan Annual Meeting 2024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7" eb="29">
      <t>ホウコク</t>
    </rPh>
    <phoneticPr fontId="1"/>
  </si>
  <si>
    <t>1) 申請者（筆頭著者） Applicant (First Author) 
報告には2023年度の会員資格が必要です。
Membership for year 2023 is required for presentation.</t>
    <rPh sb="3" eb="6">
      <t>シンセイシャ</t>
    </rPh>
    <rPh sb="39" eb="41">
      <t>ホウコク</t>
    </rPh>
    <rPh sb="47" eb="49">
      <t>ネンド</t>
    </rPh>
    <rPh sb="50" eb="52">
      <t>カイイン</t>
    </rPh>
    <rPh sb="52" eb="54">
      <t>シカク</t>
    </rPh>
    <rPh sb="55" eb="57">
      <t>ヒツヨウ</t>
    </rPh>
    <phoneticPr fontId="1"/>
  </si>
  <si>
    <t>2) コレスポンディング・オーサー Corresponding Author 
報告には2023年度の会員資格が必要です。Membership for year 2023 is required for presentation.</t>
    <rPh sb="48" eb="5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</si>
</sst>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44" xfId="0" applyBorder="1" applyProtection="1">
      <alignment vertical="center"/>
      <protection locked="0"/>
    </xf>
    <xf numFmtId="0" fontId="0" fillId="3" borderId="19" xfId="0" applyFill="1" applyBorder="1">
      <alignment vertical="center"/>
    </xf>
    <xf numFmtId="0" fontId="0" fillId="5" borderId="18" xfId="0" applyFill="1" applyBorder="1">
      <alignment vertical="center"/>
    </xf>
    <xf numFmtId="0" fontId="0" fillId="3" borderId="18" xfId="0" applyFill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6" borderId="38" xfId="0" applyFill="1" applyBorder="1" applyAlignment="1">
      <alignment horizontal="right" vertical="center"/>
    </xf>
    <xf numFmtId="0" fontId="0" fillId="6" borderId="39" xfId="0" applyFill="1" applyBorder="1">
      <alignment vertical="center"/>
    </xf>
    <xf numFmtId="49" fontId="0" fillId="0" borderId="0" xfId="0" applyNumberFormat="1">
      <alignment vertical="center"/>
    </xf>
    <xf numFmtId="49" fontId="0" fillId="0" borderId="39" xfId="0" applyNumberFormat="1" applyBorder="1">
      <alignment vertical="center"/>
    </xf>
    <xf numFmtId="49" fontId="0" fillId="0" borderId="44" xfId="0" applyNumberFormat="1" applyBorder="1" applyProtection="1">
      <alignment vertical="center"/>
      <protection locked="0"/>
    </xf>
    <xf numFmtId="49" fontId="4" fillId="0" borderId="0" xfId="0" applyNumberFormat="1" applyFont="1">
      <alignment vertical="center"/>
    </xf>
    <xf numFmtId="49" fontId="0" fillId="0" borderId="0" xfId="0" applyNumberFormat="1" applyProtection="1">
      <alignment vertical="center"/>
      <protection locked="0"/>
    </xf>
    <xf numFmtId="49" fontId="0" fillId="3" borderId="18" xfId="0" applyNumberFormat="1" applyFill="1" applyBorder="1" applyAlignment="1">
      <alignment horizontal="right" vertical="center"/>
    </xf>
    <xf numFmtId="49" fontId="0" fillId="5" borderId="18" xfId="0" applyNumberFormat="1" applyFill="1" applyBorder="1" applyProtection="1">
      <alignment vertical="center"/>
      <protection locked="0"/>
    </xf>
    <xf numFmtId="49" fontId="0" fillId="3" borderId="19" xfId="0" applyNumberFormat="1" applyFill="1" applyBorder="1">
      <alignment vertical="center"/>
    </xf>
    <xf numFmtId="49" fontId="0" fillId="0" borderId="8" xfId="0" quotePrefix="1" applyNumberForma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16" fillId="0" borderId="26" xfId="0" applyNumberFormat="1" applyFont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49" fontId="0" fillId="0" borderId="26" xfId="0" applyNumberFormat="1" applyBorder="1">
      <alignment vertical="center"/>
    </xf>
    <xf numFmtId="49" fontId="15" fillId="0" borderId="20" xfId="0" applyNumberFormat="1" applyFont="1" applyBorder="1" applyAlignment="1" applyProtection="1">
      <alignment horizontal="center" vertical="center"/>
      <protection locked="0"/>
    </xf>
    <xf numFmtId="49" fontId="15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Border="1">
      <alignment vertical="center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31" xfId="0" applyNumberFormat="1" applyFont="1" applyBorder="1" applyAlignment="1" applyProtection="1">
      <alignment horizontal="center" vertical="center"/>
      <protection locked="0"/>
    </xf>
    <xf numFmtId="49" fontId="0" fillId="2" borderId="23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0" fillId="0" borderId="12" xfId="0" applyNumberFormat="1" applyBorder="1">
      <alignment vertical="center"/>
    </xf>
    <xf numFmtId="49" fontId="4" fillId="0" borderId="0" xfId="0" applyNumberFormat="1" applyFont="1" applyAlignment="1">
      <alignment vertical="center" wrapText="1"/>
    </xf>
    <xf numFmtId="49" fontId="0" fillId="4" borderId="12" xfId="0" applyNumberFormat="1" applyFill="1" applyBorder="1">
      <alignment vertical="center"/>
    </xf>
    <xf numFmtId="49" fontId="0" fillId="2" borderId="33" xfId="0" applyNumberFormat="1" applyFill="1" applyBorder="1">
      <alignment vertical="center"/>
    </xf>
    <xf numFmtId="49" fontId="0" fillId="2" borderId="35" xfId="0" applyNumberFormat="1" applyFill="1" applyBorder="1">
      <alignment vertical="center"/>
    </xf>
    <xf numFmtId="49" fontId="0" fillId="0" borderId="7" xfId="0" applyNumberFormat="1" applyBorder="1">
      <alignment vertical="center"/>
    </xf>
    <xf numFmtId="49" fontId="0" fillId="4" borderId="7" xfId="0" applyNumberFormat="1" applyFill="1" applyBorder="1">
      <alignment vertical="center"/>
    </xf>
    <xf numFmtId="49" fontId="0" fillId="2" borderId="24" xfId="0" applyNumberFormat="1" applyFill="1" applyBorder="1">
      <alignment vertical="center"/>
    </xf>
    <xf numFmtId="49" fontId="0" fillId="0" borderId="4" xfId="0" applyNumberFormat="1" applyBorder="1">
      <alignment vertical="center"/>
    </xf>
    <xf numFmtId="49" fontId="0" fillId="2" borderId="34" xfId="0" applyNumberFormat="1" applyFill="1" applyBorder="1">
      <alignment vertical="center"/>
    </xf>
    <xf numFmtId="49" fontId="0" fillId="0" borderId="6" xfId="0" applyNumberFormat="1" applyBorder="1">
      <alignment vertical="center"/>
    </xf>
    <xf numFmtId="49" fontId="0" fillId="2" borderId="36" xfId="0" applyNumberFormat="1" applyFill="1" applyBorder="1">
      <alignment vertical="center"/>
    </xf>
    <xf numFmtId="49" fontId="5" fillId="0" borderId="4" xfId="0" applyNumberFormat="1" applyFont="1" applyBorder="1">
      <alignment vertical="center"/>
    </xf>
    <xf numFmtId="49" fontId="0" fillId="2" borderId="37" xfId="0" applyNumberFormat="1" applyFill="1" applyBorder="1" applyAlignment="1">
      <alignment horizontal="left" vertical="center" wrapText="1"/>
    </xf>
    <xf numFmtId="49" fontId="0" fillId="2" borderId="35" xfId="0" applyNumberFormat="1" applyFill="1" applyBorder="1" applyAlignment="1">
      <alignment horizontal="left" vertical="center" wrapText="1"/>
    </xf>
    <xf numFmtId="49" fontId="5" fillId="0" borderId="6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0" fillId="3" borderId="8" xfId="0" applyNumberFormat="1" applyFill="1" applyBorder="1">
      <alignment vertical="center"/>
    </xf>
    <xf numFmtId="49" fontId="0" fillId="3" borderId="9" xfId="0" applyNumberFormat="1" applyFill="1" applyBorder="1">
      <alignment vertical="center"/>
    </xf>
    <xf numFmtId="49" fontId="5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0" fillId="0" borderId="16" xfId="0" applyNumberFormat="1" applyBorder="1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0" fillId="3" borderId="4" xfId="0" applyNumberForma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0" fillId="3" borderId="12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7" fillId="0" borderId="6" xfId="0" applyNumberFormat="1" applyFont="1" applyBorder="1">
      <alignment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49" fontId="15" fillId="0" borderId="21" xfId="0" applyNumberFormat="1" applyFont="1" applyBorder="1" applyAlignment="1" applyProtection="1">
      <alignment horizontal="center" vertical="center"/>
      <protection locked="0"/>
    </xf>
    <xf numFmtId="49" fontId="15" fillId="0" borderId="28" xfId="0" applyNumberFormat="1" applyFon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10" fillId="0" borderId="8" xfId="1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3" borderId="38" xfId="0" applyNumberFormat="1" applyFill="1" applyBorder="1" applyAlignment="1">
      <alignment horizontal="center" vertical="center"/>
    </xf>
    <xf numFmtId="49" fontId="0" fillId="3" borderId="39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>
      <alignment horizontal="left" vertical="center" wrapText="1"/>
    </xf>
    <xf numFmtId="49" fontId="0" fillId="3" borderId="7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3" borderId="0" xfId="0" applyNumberFormat="1" applyFill="1" applyAlignment="1">
      <alignment horizontal="center" vertical="center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31" xfId="0" applyNumberFormat="1" applyFont="1" applyBorder="1" applyAlignment="1" applyProtection="1">
      <alignment horizontal="center" vertical="center"/>
      <protection locked="0"/>
    </xf>
    <xf numFmtId="49" fontId="15" fillId="0" borderId="32" xfId="0" applyNumberFormat="1" applyFont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6" borderId="23" xfId="0" applyFill="1" applyBorder="1" applyAlignment="1">
      <alignment horizontal="left" vertical="center" wrapText="1"/>
    </xf>
    <xf numFmtId="0" fontId="0" fillId="6" borderId="25" xfId="0" applyFill="1" applyBorder="1" applyAlignment="1">
      <alignment horizontal="left" vertical="center" wrapText="1"/>
    </xf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0" fillId="0" borderId="8" xfId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40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5" lockText="1" noThreeD="1"/>
</file>

<file path=xl/ctrlProps/ctrlProp12.xml><?xml version="1.0" encoding="utf-8"?>
<formControlPr xmlns="http://schemas.microsoft.com/office/spreadsheetml/2009/9/main" objectType="CheckBox" fmlaLink="$P$46" lockText="1" noThreeD="1"/>
</file>

<file path=xl/ctrlProps/ctrlProp13.xml><?xml version="1.0" encoding="utf-8"?>
<formControlPr xmlns="http://schemas.microsoft.com/office/spreadsheetml/2009/9/main" objectType="CheckBox" checked="Checked" fmlaLink="$P$40" lockText="1" noThreeD="1"/>
</file>

<file path=xl/ctrlProps/ctrlProp14.xml><?xml version="1.0" encoding="utf-8"?>
<formControlPr xmlns="http://schemas.microsoft.com/office/spreadsheetml/2009/9/main" objectType="CheckBox" fmlaLink="$P$41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4" lockText="1" noThreeD="1"/>
</file>

<file path=xl/ctrlProps/ctrlProp18.xml><?xml version="1.0" encoding="utf-8"?>
<formControlPr xmlns="http://schemas.microsoft.com/office/spreadsheetml/2009/9/main" objectType="CheckBox" checked="Checked" fmlaLink="$P$49" lockText="1" noThreeD="1"/>
</file>

<file path=xl/ctrlProps/ctrlProp19.xml><?xml version="1.0" encoding="utf-8"?>
<formControlPr xmlns="http://schemas.microsoft.com/office/spreadsheetml/2009/9/main" objectType="CheckBox" checked="Checked" fmlaLink="$P$50" lockText="1" noThreeD="1"/>
</file>

<file path=xl/ctrlProps/ctrlProp2.xml><?xml version="1.0" encoding="utf-8"?>
<formControlPr xmlns="http://schemas.microsoft.com/office/spreadsheetml/2009/9/main" objectType="CheckBox" fmlaLink="$P$41" lockText="1" noThreeD="1"/>
</file>

<file path=xl/ctrlProps/ctrlProp20.xml><?xml version="1.0" encoding="utf-8"?>
<formControlPr xmlns="http://schemas.microsoft.com/office/spreadsheetml/2009/9/main" objectType="CheckBox" fmlaLink="$P$51" lockText="1" noThreeD="1"/>
</file>

<file path=xl/ctrlProps/ctrlProp21.xml><?xml version="1.0" encoding="utf-8"?>
<formControlPr xmlns="http://schemas.microsoft.com/office/spreadsheetml/2009/9/main" objectType="CheckBox" checked="Checked" fmlaLink="$P$52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5" lockText="1" noThreeD="1"/>
</file>

<file path=xl/ctrlProps/ctrlProp24.xml><?xml version="1.0" encoding="utf-8"?>
<formControlPr xmlns="http://schemas.microsoft.com/office/spreadsheetml/2009/9/main" objectType="CheckBox" fmlaLink="$P$46" lockText="1" noThreeD="1"/>
</file>

<file path=xl/ctrlProps/ctrlProp25.xml><?xml version="1.0" encoding="utf-8"?>
<formControlPr xmlns="http://schemas.microsoft.com/office/spreadsheetml/2009/9/main" objectType="CheckBox" checked="Checked" fmlaLink="$P$40" lockText="1" noThreeD="1"/>
</file>

<file path=xl/ctrlProps/ctrlProp26.xml><?xml version="1.0" encoding="utf-8"?>
<formControlPr xmlns="http://schemas.microsoft.com/office/spreadsheetml/2009/9/main" objectType="CheckBox" fmlaLink="$P$41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4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9" lockText="1" noThreeD="1"/>
</file>

<file path=xl/ctrlProps/ctrlProp31.xml><?xml version="1.0" encoding="utf-8"?>
<formControlPr xmlns="http://schemas.microsoft.com/office/spreadsheetml/2009/9/main" objectType="CheckBox" checked="Checked" fmlaLink="$P$50" lockText="1" noThreeD="1"/>
</file>

<file path=xl/ctrlProps/ctrlProp32.xml><?xml version="1.0" encoding="utf-8"?>
<formControlPr xmlns="http://schemas.microsoft.com/office/spreadsheetml/2009/9/main" objectType="CheckBox" fmlaLink="$P$51" lockText="1" noThreeD="1"/>
</file>

<file path=xl/ctrlProps/ctrlProp33.xml><?xml version="1.0" encoding="utf-8"?>
<formControlPr xmlns="http://schemas.microsoft.com/office/spreadsheetml/2009/9/main" objectType="CheckBox" checked="Checked" fmlaLink="$P$52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5" lockText="1" noThreeD="1"/>
</file>

<file path=xl/ctrlProps/ctrlProp36.xml><?xml version="1.0" encoding="utf-8"?>
<formControlPr xmlns="http://schemas.microsoft.com/office/spreadsheetml/2009/9/main" objectType="CheckBox" checked="Checked" fmlaLink="$P$46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4" lockText="1" noThreeD="1"/>
</file>

<file path=xl/ctrlProps/ctrlProp6.xml><?xml version="1.0" encoding="utf-8"?>
<formControlPr xmlns="http://schemas.microsoft.com/office/spreadsheetml/2009/9/main" objectType="CheckBox" fmlaLink="$P$49" lockText="1" noThreeD="1"/>
</file>

<file path=xl/ctrlProps/ctrlProp7.xml><?xml version="1.0" encoding="utf-8"?>
<formControlPr xmlns="http://schemas.microsoft.com/office/spreadsheetml/2009/9/main" objectType="CheckBox" fmlaLink="$P$50" lockText="1" noThreeD="1"/>
</file>

<file path=xl/ctrlProps/ctrlProp8.xml><?xml version="1.0" encoding="utf-8"?>
<formControlPr xmlns="http://schemas.microsoft.com/office/spreadsheetml/2009/9/main" objectType="CheckBox" fmlaLink="$P$51" lockText="1" noThreeD="1"/>
</file>

<file path=xl/ctrlProps/ctrlProp9.xml><?xml version="1.0" encoding="utf-8"?>
<formControlPr xmlns="http://schemas.microsoft.com/office/spreadsheetml/2009/9/main" objectType="CheckBox" fmlaLink="$P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224117</xdr:colOff>
      <xdr:row>20</xdr:row>
      <xdr:rowOff>313765</xdr:rowOff>
    </xdr:from>
    <xdr:to>
      <xdr:col>13</xdr:col>
      <xdr:colOff>2288436</xdr:colOff>
      <xdr:row>22</xdr:row>
      <xdr:rowOff>300122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701617" y="6801971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235324</xdr:colOff>
      <xdr:row>20</xdr:row>
      <xdr:rowOff>336176</xdr:rowOff>
    </xdr:from>
    <xdr:to>
      <xdr:col>13</xdr:col>
      <xdr:colOff>2299643</xdr:colOff>
      <xdr:row>22</xdr:row>
      <xdr:rowOff>322533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0712824" y="6824382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981075</xdr:colOff>
          <xdr:row>40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152400</xdr:rowOff>
        </xdr:from>
        <xdr:to>
          <xdr:col>9</xdr:col>
          <xdr:colOff>981075</xdr:colOff>
          <xdr:row>41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33</xdr:row>
          <xdr:rowOff>152400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142875</xdr:rowOff>
        </xdr:from>
        <xdr:to>
          <xdr:col>4</xdr:col>
          <xdr:colOff>66675</xdr:colOff>
          <xdr:row>44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48</xdr:row>
          <xdr:rowOff>142875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49</xdr:row>
          <xdr:rowOff>142875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50</xdr:row>
          <xdr:rowOff>142875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43</xdr:row>
          <xdr:rowOff>152400</xdr:rowOff>
        </xdr:from>
        <xdr:to>
          <xdr:col>4</xdr:col>
          <xdr:colOff>28575</xdr:colOff>
          <xdr:row>45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44</xdr:row>
          <xdr:rowOff>152400</xdr:rowOff>
        </xdr:from>
        <xdr:to>
          <xdr:col>4</xdr:col>
          <xdr:colOff>28575</xdr:colOff>
          <xdr:row>46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224117</xdr:colOff>
      <xdr:row>20</xdr:row>
      <xdr:rowOff>336177</xdr:rowOff>
    </xdr:from>
    <xdr:to>
      <xdr:col>13</xdr:col>
      <xdr:colOff>2288436</xdr:colOff>
      <xdr:row>22</xdr:row>
      <xdr:rowOff>322534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701617" y="6824383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S65"/>
  <sheetViews>
    <sheetView showGridLines="0" tabSelected="1" zoomScale="85" zoomScaleNormal="85" zoomScaleSheetLayoutView="115" workbookViewId="0">
      <selection activeCell="K3" sqref="K3:L3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9" customWidth="1"/>
    <col min="14" max="14" width="40.125" style="6" customWidth="1"/>
    <col min="15" max="15" width="10.125" style="49" customWidth="1"/>
    <col min="16" max="18" width="34.5" style="49" hidden="1" customWidth="1"/>
    <col min="19" max="19" width="28.125" style="6" customWidth="1"/>
    <col min="20" max="22" width="28.125" customWidth="1"/>
  </cols>
  <sheetData>
    <row r="1" spans="2:17" ht="30" customHeight="1">
      <c r="B1" s="127" t="s">
        <v>125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7" ht="13.7" customHeight="1" thickBot="1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7" ht="14.25" thickBot="1">
      <c r="B3" s="68"/>
      <c r="C3" s="68"/>
      <c r="D3" s="68"/>
      <c r="E3" s="68"/>
      <c r="F3" s="68" t="s">
        <v>91</v>
      </c>
      <c r="G3" s="69"/>
      <c r="H3" s="70"/>
      <c r="I3" s="68"/>
      <c r="J3" s="68" t="str">
        <f>IF(COUNTA(H3)=0, "", "仮会場番号")</f>
        <v/>
      </c>
      <c r="K3" s="130"/>
      <c r="L3" s="131"/>
      <c r="P3" s="49">
        <f>LENB(L3)</f>
        <v>0</v>
      </c>
      <c r="Q3" s="49" t="str">
        <f>IF(P3=1,CONCATENATE("K-00",L3),IF(P3=2,CONCATENATE("K-0",L3),CONCATENATE("K-",L3)))</f>
        <v>K-</v>
      </c>
    </row>
    <row r="4" spans="2:17" ht="16.350000000000001" customHeight="1" thickBot="1">
      <c r="B4" s="68"/>
      <c r="C4" s="71" t="str">
        <f>IF(ISBLANK(D8)=TRUE, " ",  CONCATENATE("この申請票のファイル名を P_031", J9,L9, "(", D8, ")_a　としてください"))</f>
        <v xml:space="preserve"> </v>
      </c>
      <c r="D4" s="68"/>
      <c r="E4" s="68"/>
      <c r="F4" s="68"/>
      <c r="G4" s="68"/>
      <c r="H4" s="68"/>
      <c r="I4" s="68"/>
      <c r="J4" s="68" t="str">
        <f>IF(COUNTA(H3)=0, "", "座長")</f>
        <v/>
      </c>
      <c r="K4" s="130"/>
      <c r="L4" s="131"/>
      <c r="M4" s="35"/>
    </row>
    <row r="5" spans="2:17" ht="16.350000000000001" customHeight="1">
      <c r="B5" s="68"/>
      <c r="C5" s="132" t="str">
        <f>IF(ISBLANK(D8)=TRUE,"",CONCATENATE("Name this application form file as 'P_031",J9,L9,"(",D8,")_a'　"))</f>
        <v/>
      </c>
      <c r="D5" s="132"/>
      <c r="E5" s="132"/>
      <c r="F5" s="132"/>
      <c r="G5" s="132"/>
      <c r="H5" s="132"/>
      <c r="I5" s="132"/>
      <c r="J5" s="132"/>
      <c r="K5" s="132"/>
      <c r="L5" s="132"/>
    </row>
    <row r="6" spans="2:17" ht="14.25" thickBot="1">
      <c r="B6" s="68"/>
      <c r="C6" s="68"/>
      <c r="D6" s="68"/>
      <c r="E6" s="68"/>
      <c r="F6" s="68"/>
      <c r="G6" s="68"/>
      <c r="H6" s="68"/>
      <c r="I6" s="68"/>
      <c r="J6" s="68"/>
      <c r="K6" s="68"/>
      <c r="L6" s="72"/>
    </row>
    <row r="7" spans="2:17" ht="42" customHeight="1" thickBot="1">
      <c r="B7" s="143" t="s">
        <v>126</v>
      </c>
      <c r="C7" s="144"/>
      <c r="D7" s="144"/>
      <c r="E7" s="144"/>
      <c r="F7" s="144"/>
      <c r="G7" s="144"/>
      <c r="H7" s="144"/>
      <c r="I7" s="144"/>
      <c r="J7" s="73" t="s">
        <v>113</v>
      </c>
      <c r="K7" s="74"/>
      <c r="L7" s="75" t="s">
        <v>114</v>
      </c>
      <c r="P7" s="49" t="s">
        <v>79</v>
      </c>
    </row>
    <row r="8" spans="2:17" ht="16.7" customHeight="1" thickBot="1">
      <c r="B8" s="145" t="s">
        <v>4</v>
      </c>
      <c r="C8" s="146"/>
      <c r="D8" s="149"/>
      <c r="E8" s="150"/>
      <c r="F8" s="153" t="s">
        <v>90</v>
      </c>
      <c r="G8" s="154"/>
      <c r="H8" s="155"/>
      <c r="I8" s="156"/>
      <c r="J8" s="156"/>
      <c r="K8" s="156"/>
      <c r="L8" s="157"/>
      <c r="N8" s="185" t="str">
        <f>IF(H8=P9,"学生会員は単年度資格です。2020年度に更新してください。
Student membership has a single year status. 
Please renew your status before the meeting.", "")</f>
        <v/>
      </c>
      <c r="O8" s="185"/>
      <c r="P8" s="49" t="s">
        <v>76</v>
      </c>
    </row>
    <row r="9" spans="2:17" ht="30" customHeight="1" thickBot="1">
      <c r="B9" s="147"/>
      <c r="C9" s="148"/>
      <c r="D9" s="151"/>
      <c r="E9" s="152"/>
      <c r="F9" s="141" t="s">
        <v>6</v>
      </c>
      <c r="G9" s="142"/>
      <c r="H9" s="76" t="s">
        <v>1</v>
      </c>
      <c r="I9" s="77" t="s">
        <v>2</v>
      </c>
      <c r="J9" s="78"/>
      <c r="K9" s="79" t="s">
        <v>3</v>
      </c>
      <c r="L9" s="80"/>
      <c r="N9" s="185"/>
      <c r="O9" s="185"/>
      <c r="P9" s="49" t="s">
        <v>77</v>
      </c>
    </row>
    <row r="10" spans="2:17" ht="46.35" customHeight="1" thickBot="1">
      <c r="B10" s="141" t="s">
        <v>5</v>
      </c>
      <c r="C10" s="142"/>
      <c r="D10" s="174"/>
      <c r="E10" s="174"/>
      <c r="F10" s="162" t="s">
        <v>7</v>
      </c>
      <c r="G10" s="163"/>
      <c r="H10" s="133"/>
      <c r="I10" s="134"/>
      <c r="J10" s="134"/>
      <c r="K10" s="134"/>
      <c r="L10" s="135"/>
      <c r="P10" s="49" t="s">
        <v>78</v>
      </c>
    </row>
    <row r="11" spans="2:17" ht="14.45" customHeight="1" thickBot="1">
      <c r="B11" s="68"/>
      <c r="C11" s="68"/>
      <c r="D11" s="81"/>
      <c r="E11" s="81"/>
      <c r="F11" s="81"/>
      <c r="G11" s="81"/>
      <c r="H11" s="68"/>
      <c r="I11" s="68"/>
      <c r="J11" s="68"/>
      <c r="K11" s="68"/>
      <c r="L11" s="68"/>
    </row>
    <row r="12" spans="2:17" ht="31.35" customHeight="1" thickBot="1">
      <c r="B12" s="143" t="s">
        <v>127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7"/>
    </row>
    <row r="13" spans="2:17" ht="27" customHeight="1" thickBot="1"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80"/>
      <c r="P13" s="49" t="b">
        <v>0</v>
      </c>
    </row>
    <row r="14" spans="2:17" ht="16.7" customHeight="1" thickBot="1">
      <c r="B14" s="153" t="s">
        <v>4</v>
      </c>
      <c r="C14" s="154"/>
      <c r="D14" s="149"/>
      <c r="E14" s="150"/>
      <c r="F14" s="182" t="s">
        <v>90</v>
      </c>
      <c r="G14" s="146"/>
      <c r="H14" s="183"/>
      <c r="I14" s="174"/>
      <c r="J14" s="174"/>
      <c r="K14" s="174"/>
      <c r="L14" s="184"/>
      <c r="N14" s="185" t="str">
        <f>IF(H14=P9,"学生会員は単年度資格です。2020年度に更新してください。
Student membership has a single year status. 
Please renew your status before the meeting.", "")</f>
        <v/>
      </c>
      <c r="O14" s="185"/>
    </row>
    <row r="15" spans="2:17" ht="30" customHeight="1" thickBot="1">
      <c r="B15" s="147"/>
      <c r="C15" s="148"/>
      <c r="D15" s="151"/>
      <c r="E15" s="181"/>
      <c r="F15" s="141" t="s">
        <v>6</v>
      </c>
      <c r="G15" s="142"/>
      <c r="H15" s="76" t="s">
        <v>1</v>
      </c>
      <c r="I15" s="77" t="s">
        <v>2</v>
      </c>
      <c r="J15" s="78"/>
      <c r="K15" s="79" t="s">
        <v>3</v>
      </c>
      <c r="L15" s="80"/>
      <c r="N15" s="185"/>
      <c r="O15" s="185"/>
    </row>
    <row r="16" spans="2:17" ht="46.35" customHeight="1" thickBot="1">
      <c r="B16" s="141" t="s">
        <v>5</v>
      </c>
      <c r="C16" s="142"/>
      <c r="D16" s="174"/>
      <c r="E16" s="174"/>
      <c r="F16" s="162" t="s">
        <v>7</v>
      </c>
      <c r="G16" s="163"/>
      <c r="H16" s="134"/>
      <c r="I16" s="134"/>
      <c r="J16" s="134"/>
      <c r="K16" s="134"/>
      <c r="L16" s="135"/>
    </row>
    <row r="17" spans="2:13" ht="14.45" customHeight="1" thickBot="1">
      <c r="B17" s="68"/>
      <c r="C17" s="68"/>
      <c r="D17" s="81"/>
      <c r="E17" s="81"/>
      <c r="F17" s="81"/>
      <c r="G17" s="81"/>
      <c r="H17" s="68"/>
      <c r="I17" s="68"/>
      <c r="J17" s="68"/>
      <c r="K17" s="68"/>
      <c r="L17" s="68"/>
    </row>
    <row r="18" spans="2:13" ht="27" customHeight="1" thickBot="1">
      <c r="B18" s="199" t="s">
        <v>27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1"/>
    </row>
    <row r="19" spans="2:13" ht="51.75" customHeight="1" thickBot="1">
      <c r="B19" s="130"/>
      <c r="C19" s="202"/>
      <c r="D19" s="202"/>
      <c r="E19" s="202"/>
      <c r="F19" s="202"/>
      <c r="G19" s="202"/>
      <c r="H19" s="202"/>
      <c r="I19" s="202"/>
      <c r="J19" s="202"/>
      <c r="K19" s="202"/>
      <c r="L19" s="131"/>
    </row>
    <row r="20" spans="2:13" ht="14.45" customHeight="1" thickBot="1">
      <c r="B20" s="68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3" ht="27" customHeight="1">
      <c r="B21" s="196" t="s">
        <v>73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8"/>
    </row>
    <row r="22" spans="2:13" ht="48.6" customHeight="1">
      <c r="B22" s="82"/>
      <c r="C22" s="83" t="s">
        <v>72</v>
      </c>
      <c r="D22" s="203" t="s">
        <v>111</v>
      </c>
      <c r="E22" s="137"/>
      <c r="F22" s="137"/>
      <c r="G22" s="136" t="s">
        <v>71</v>
      </c>
      <c r="H22" s="137"/>
      <c r="I22" s="137"/>
      <c r="J22" s="137"/>
      <c r="K22" s="137"/>
      <c r="L22" s="138"/>
    </row>
    <row r="23" spans="2:13" ht="27" customHeight="1">
      <c r="B23" s="84">
        <v>1</v>
      </c>
      <c r="C23" s="85"/>
      <c r="D23" s="204" t="str">
        <f>IF(ISBLANK(D8)=TRUE, "", D8)</f>
        <v/>
      </c>
      <c r="E23" s="204"/>
      <c r="F23" s="204"/>
      <c r="G23" s="139" t="str">
        <f>IF(ISBLANK(D10)=TRUE, "", D10)</f>
        <v/>
      </c>
      <c r="H23" s="139"/>
      <c r="I23" s="139"/>
      <c r="J23" s="139"/>
      <c r="K23" s="139"/>
      <c r="L23" s="140"/>
      <c r="M23" s="6"/>
    </row>
    <row r="24" spans="2:13" ht="27" customHeight="1">
      <c r="B24" s="84">
        <v>2</v>
      </c>
      <c r="C24" s="85"/>
      <c r="D24" s="205"/>
      <c r="E24" s="205"/>
      <c r="F24" s="205"/>
      <c r="G24" s="128"/>
      <c r="H24" s="128"/>
      <c r="I24" s="128"/>
      <c r="J24" s="128"/>
      <c r="K24" s="128"/>
      <c r="L24" s="129"/>
    </row>
    <row r="25" spans="2:13" ht="27" customHeight="1">
      <c r="B25" s="84">
        <v>3</v>
      </c>
      <c r="C25" s="85"/>
      <c r="D25" s="205"/>
      <c r="E25" s="205"/>
      <c r="F25" s="205"/>
      <c r="G25" s="128"/>
      <c r="H25" s="128"/>
      <c r="I25" s="128"/>
      <c r="J25" s="128"/>
      <c r="K25" s="128"/>
      <c r="L25" s="129"/>
    </row>
    <row r="26" spans="2:13" ht="27" customHeight="1">
      <c r="B26" s="84">
        <v>4</v>
      </c>
      <c r="C26" s="85"/>
      <c r="D26" s="205"/>
      <c r="E26" s="205"/>
      <c r="F26" s="205"/>
      <c r="G26" s="128"/>
      <c r="H26" s="128"/>
      <c r="I26" s="128"/>
      <c r="J26" s="128"/>
      <c r="K26" s="128"/>
      <c r="L26" s="129"/>
    </row>
    <row r="27" spans="2:13" ht="33" customHeight="1">
      <c r="B27" s="84">
        <v>5</v>
      </c>
      <c r="C27" s="85"/>
      <c r="D27" s="205"/>
      <c r="E27" s="205"/>
      <c r="F27" s="205"/>
      <c r="G27" s="86"/>
      <c r="H27" s="128"/>
      <c r="I27" s="128"/>
      <c r="J27" s="128"/>
      <c r="K27" s="128"/>
      <c r="L27" s="129"/>
    </row>
    <row r="28" spans="2:13" ht="33" customHeight="1">
      <c r="B28" s="84">
        <v>6</v>
      </c>
      <c r="C28" s="85"/>
      <c r="D28" s="175"/>
      <c r="E28" s="175"/>
      <c r="F28" s="175"/>
      <c r="G28" s="128"/>
      <c r="H28" s="128"/>
      <c r="I28" s="128"/>
      <c r="J28" s="128"/>
      <c r="K28" s="128"/>
      <c r="L28" s="129"/>
    </row>
    <row r="29" spans="2:13" ht="33" customHeight="1">
      <c r="B29" s="84">
        <v>7</v>
      </c>
      <c r="C29" s="85"/>
      <c r="D29" s="175"/>
      <c r="E29" s="175"/>
      <c r="F29" s="175"/>
      <c r="G29" s="128"/>
      <c r="H29" s="128"/>
      <c r="I29" s="128"/>
      <c r="J29" s="128"/>
      <c r="K29" s="128"/>
      <c r="L29" s="129"/>
    </row>
    <row r="30" spans="2:13" ht="33" customHeight="1" thickBot="1">
      <c r="B30" s="87">
        <v>8</v>
      </c>
      <c r="C30" s="88"/>
      <c r="D30" s="193"/>
      <c r="E30" s="193"/>
      <c r="F30" s="193"/>
      <c r="G30" s="89"/>
      <c r="H30" s="194"/>
      <c r="I30" s="194"/>
      <c r="J30" s="194"/>
      <c r="K30" s="194"/>
      <c r="L30" s="195"/>
    </row>
    <row r="31" spans="2:13" ht="33" customHeight="1">
      <c r="B31" s="68"/>
      <c r="C31" s="186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186"/>
      <c r="E31" s="186"/>
      <c r="F31" s="186"/>
      <c r="G31" s="186"/>
      <c r="H31" s="186"/>
      <c r="I31" s="186"/>
      <c r="J31" s="186"/>
      <c r="K31" s="186"/>
      <c r="L31" s="186"/>
    </row>
    <row r="32" spans="2:13" ht="14.45" customHeight="1" thickBot="1">
      <c r="B32" s="68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2:18" ht="13.35" customHeight="1">
      <c r="B33" s="90" t="s">
        <v>29</v>
      </c>
      <c r="C33" s="91"/>
      <c r="D33" s="160"/>
      <c r="E33" s="92"/>
      <c r="F33" s="93"/>
      <c r="G33" s="166" t="s">
        <v>68</v>
      </c>
      <c r="H33" s="167"/>
      <c r="I33" s="167"/>
      <c r="J33" s="167"/>
      <c r="K33" s="170"/>
      <c r="L33" s="94" t="s">
        <v>63</v>
      </c>
      <c r="P33" s="49" t="b">
        <v>0</v>
      </c>
    </row>
    <row r="34" spans="2:18" ht="14.25" thickBot="1">
      <c r="B34" s="95" t="s">
        <v>8</v>
      </c>
      <c r="C34" s="96"/>
      <c r="D34" s="161"/>
      <c r="E34" s="97"/>
      <c r="F34" s="93"/>
      <c r="G34" s="168"/>
      <c r="H34" s="169"/>
      <c r="I34" s="169"/>
      <c r="J34" s="169"/>
      <c r="K34" s="171"/>
      <c r="L34" s="98" t="s">
        <v>64</v>
      </c>
      <c r="P34" s="49" t="b">
        <v>0</v>
      </c>
    </row>
    <row r="35" spans="2:18" ht="13.7" customHeight="1">
      <c r="B35" s="71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C35" s="68"/>
      <c r="D35" s="68"/>
      <c r="E35" s="68"/>
      <c r="F35" s="81"/>
      <c r="G35" s="81"/>
      <c r="H35" s="81"/>
      <c r="I35" s="81"/>
      <c r="J35" s="81"/>
      <c r="K35" s="81"/>
      <c r="L35" s="81"/>
    </row>
    <row r="36" spans="2:18" ht="14.45" customHeight="1" thickBot="1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2:18" hidden="1">
      <c r="B37" s="90" t="s">
        <v>65</v>
      </c>
      <c r="C37" s="99"/>
      <c r="D37" s="99"/>
      <c r="E37" s="91"/>
      <c r="F37" s="100"/>
      <c r="G37" s="100"/>
      <c r="H37" s="100"/>
      <c r="I37" s="100"/>
      <c r="J37" s="92"/>
      <c r="K37" s="68"/>
      <c r="L37" s="68"/>
      <c r="P37" s="49" t="b">
        <v>0</v>
      </c>
    </row>
    <row r="38" spans="2:18" ht="14.25" hidden="1" thickBot="1">
      <c r="B38" s="95" t="s">
        <v>28</v>
      </c>
      <c r="C38" s="101"/>
      <c r="D38" s="101"/>
      <c r="E38" s="96"/>
      <c r="F38" s="102"/>
      <c r="G38" s="102"/>
      <c r="H38" s="102"/>
      <c r="I38" s="102"/>
      <c r="J38" s="97"/>
      <c r="K38" s="68"/>
      <c r="L38" s="68"/>
      <c r="P38" s="49" t="b">
        <v>0</v>
      </c>
    </row>
    <row r="39" spans="2:18" ht="14.45" hidden="1" customHeight="1" thickBot="1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2:18">
      <c r="B40" s="90" t="s">
        <v>115</v>
      </c>
      <c r="C40" s="99"/>
      <c r="D40" s="99"/>
      <c r="E40" s="99"/>
      <c r="F40" s="103"/>
      <c r="G40" s="91"/>
      <c r="H40" s="100"/>
      <c r="I40" s="104" t="b">
        <v>0</v>
      </c>
      <c r="J40" s="100"/>
      <c r="K40" s="100"/>
      <c r="L40" s="92"/>
      <c r="P40" s="49" t="b">
        <v>0</v>
      </c>
    </row>
    <row r="41" spans="2:18" ht="13.5" customHeight="1" thickBot="1">
      <c r="B41" s="95" t="s">
        <v>9</v>
      </c>
      <c r="C41" s="101"/>
      <c r="D41" s="101"/>
      <c r="E41" s="101"/>
      <c r="F41" s="105"/>
      <c r="G41" s="106"/>
      <c r="H41" s="102"/>
      <c r="I41" s="107" t="b">
        <v>0</v>
      </c>
      <c r="J41" s="102"/>
      <c r="K41" s="108"/>
      <c r="L41" s="109"/>
      <c r="P41" s="49" t="b">
        <v>0</v>
      </c>
    </row>
    <row r="42" spans="2:18" ht="14.45" customHeight="1" thickBot="1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2:18" ht="13.7" customHeight="1" thickBot="1">
      <c r="B43" s="187" t="s">
        <v>116</v>
      </c>
      <c r="C43" s="188"/>
      <c r="D43" s="110" t="s">
        <v>70</v>
      </c>
      <c r="E43" s="110"/>
      <c r="F43" s="110"/>
      <c r="G43" s="110"/>
      <c r="H43" s="110"/>
      <c r="I43" s="110"/>
      <c r="J43" s="110"/>
      <c r="K43" s="110"/>
      <c r="L43" s="111"/>
    </row>
    <row r="44" spans="2:18">
      <c r="B44" s="189"/>
      <c r="C44" s="190"/>
      <c r="D44" s="112" t="b">
        <v>0</v>
      </c>
      <c r="E44" s="113" t="s">
        <v>10</v>
      </c>
      <c r="F44" s="68"/>
      <c r="G44" s="68"/>
      <c r="H44" s="68"/>
      <c r="I44" s="68"/>
      <c r="J44" s="114" t="str">
        <f>IF(AND(P45=TRUE, ISBLANK(K45)=TRUE), "国名を記入してください Input the country name", "")</f>
        <v/>
      </c>
      <c r="K44" s="68"/>
      <c r="L44" s="115"/>
      <c r="P44" s="49" t="b">
        <v>0</v>
      </c>
      <c r="Q44" s="49" t="s">
        <v>56</v>
      </c>
      <c r="R44" s="49">
        <f t="shared" ref="R44:R46" si="0">IF(P44=TRUE, 1, 0)</f>
        <v>0</v>
      </c>
    </row>
    <row r="45" spans="2:18">
      <c r="B45" s="189"/>
      <c r="C45" s="190"/>
      <c r="D45" s="112" t="b">
        <v>0</v>
      </c>
      <c r="E45" s="113" t="s">
        <v>11</v>
      </c>
      <c r="F45" s="68"/>
      <c r="G45" s="116" t="s">
        <v>12</v>
      </c>
      <c r="H45" s="68"/>
      <c r="I45" s="68"/>
      <c r="J45" s="117"/>
      <c r="K45" s="172"/>
      <c r="L45" s="173"/>
      <c r="P45" s="49" t="b">
        <v>0</v>
      </c>
      <c r="Q45" s="49" t="s">
        <v>57</v>
      </c>
      <c r="R45" s="49">
        <f t="shared" si="0"/>
        <v>0</v>
      </c>
    </row>
    <row r="46" spans="2:18">
      <c r="B46" s="189"/>
      <c r="C46" s="190"/>
      <c r="D46" s="112" t="b">
        <v>0</v>
      </c>
      <c r="E46" s="113" t="s">
        <v>55</v>
      </c>
      <c r="F46" s="68"/>
      <c r="G46" s="116" t="s">
        <v>13</v>
      </c>
      <c r="H46" s="68"/>
      <c r="I46" s="68"/>
      <c r="J46" s="117"/>
      <c r="K46" s="172"/>
      <c r="L46" s="173"/>
      <c r="P46" s="49" t="b">
        <v>0</v>
      </c>
      <c r="Q46" s="49" t="s">
        <v>58</v>
      </c>
      <c r="R46" s="49">
        <f t="shared" si="0"/>
        <v>0</v>
      </c>
    </row>
    <row r="47" spans="2:18" ht="14.25" thickBot="1">
      <c r="B47" s="189"/>
      <c r="C47" s="190"/>
      <c r="D47" s="164" t="str">
        <f>IF(R47&gt;=2, "↑どれか「一つ」を選んでください。Choose'one'", "")</f>
        <v/>
      </c>
      <c r="E47" s="164"/>
      <c r="F47" s="164"/>
      <c r="G47" s="164"/>
      <c r="H47" s="68"/>
      <c r="I47" s="68"/>
      <c r="J47" s="114" t="str">
        <f>IF(AND(P46=TRUE, ISBLANK(K46)=TRUE), "国・地域名を記入してください Input the area/country name", "")</f>
        <v/>
      </c>
      <c r="K47" s="68"/>
      <c r="L47" s="115"/>
      <c r="R47" s="49">
        <f>SUM(R44:R46)</f>
        <v>0</v>
      </c>
    </row>
    <row r="48" spans="2:18" ht="14.25" thickBot="1">
      <c r="B48" s="189"/>
      <c r="C48" s="190"/>
      <c r="D48" s="110" t="s">
        <v>75</v>
      </c>
      <c r="E48" s="110"/>
      <c r="F48" s="110"/>
      <c r="G48" s="110"/>
      <c r="H48" s="110"/>
      <c r="I48" s="110"/>
      <c r="J48" s="110"/>
      <c r="K48" s="110"/>
      <c r="L48" s="111"/>
    </row>
    <row r="49" spans="2:18">
      <c r="B49" s="189"/>
      <c r="C49" s="190"/>
      <c r="D49" s="112" t="b">
        <v>0</v>
      </c>
      <c r="E49" s="117" t="s">
        <v>14</v>
      </c>
      <c r="F49" s="68"/>
      <c r="G49" s="164"/>
      <c r="H49" s="164"/>
      <c r="I49" s="164"/>
      <c r="J49" s="164"/>
      <c r="K49" s="164"/>
      <c r="L49" s="165"/>
      <c r="P49" s="49" t="b">
        <v>0</v>
      </c>
      <c r="Q49" s="49" t="s">
        <v>59</v>
      </c>
      <c r="R49" s="49">
        <f>IF(P49=TRUE, 1, 0)</f>
        <v>0</v>
      </c>
    </row>
    <row r="50" spans="2:18">
      <c r="B50" s="189"/>
      <c r="C50" s="190"/>
      <c r="D50" s="112" t="b">
        <v>0</v>
      </c>
      <c r="E50" s="113" t="s">
        <v>74</v>
      </c>
      <c r="F50" s="68"/>
      <c r="G50" s="164"/>
      <c r="H50" s="164"/>
      <c r="I50" s="164"/>
      <c r="J50" s="164"/>
      <c r="K50" s="164"/>
      <c r="L50" s="165"/>
      <c r="P50" s="49" t="b">
        <v>0</v>
      </c>
      <c r="Q50" s="49" t="s">
        <v>60</v>
      </c>
      <c r="R50" s="49">
        <f t="shared" ref="R50:R52" si="1">IF(P50=TRUE, 1, 0)</f>
        <v>0</v>
      </c>
    </row>
    <row r="51" spans="2:18">
      <c r="B51" s="189"/>
      <c r="C51" s="190"/>
      <c r="D51" s="112" t="b">
        <v>0</v>
      </c>
      <c r="E51" s="113" t="s">
        <v>15</v>
      </c>
      <c r="F51" s="68"/>
      <c r="G51" s="164"/>
      <c r="H51" s="164"/>
      <c r="I51" s="164"/>
      <c r="J51" s="164"/>
      <c r="K51" s="164"/>
      <c r="L51" s="165"/>
      <c r="P51" s="49" t="b">
        <v>0</v>
      </c>
      <c r="Q51" s="49" t="s">
        <v>61</v>
      </c>
      <c r="R51" s="49">
        <f t="shared" si="1"/>
        <v>0</v>
      </c>
    </row>
    <row r="52" spans="2:18">
      <c r="B52" s="189"/>
      <c r="C52" s="190"/>
      <c r="D52" s="112" t="b">
        <v>0</v>
      </c>
      <c r="E52" s="113" t="s">
        <v>16</v>
      </c>
      <c r="F52" s="68"/>
      <c r="G52" s="164"/>
      <c r="H52" s="164"/>
      <c r="I52" s="164"/>
      <c r="J52" s="164"/>
      <c r="K52" s="164"/>
      <c r="L52" s="165"/>
      <c r="P52" s="49" t="b">
        <v>0</v>
      </c>
      <c r="Q52" s="49" t="s">
        <v>62</v>
      </c>
      <c r="R52" s="49">
        <f t="shared" si="1"/>
        <v>0</v>
      </c>
    </row>
    <row r="53" spans="2:18" ht="14.25" thickBot="1">
      <c r="B53" s="189"/>
      <c r="C53" s="190"/>
      <c r="D53" s="68"/>
      <c r="E53" s="118"/>
      <c r="F53" s="68"/>
      <c r="G53" s="68"/>
      <c r="H53" s="68"/>
      <c r="I53" s="68"/>
      <c r="J53" s="68"/>
      <c r="K53" s="68"/>
      <c r="L53" s="115"/>
      <c r="R53" s="49">
        <f>SUM(R49:R52)</f>
        <v>0</v>
      </c>
    </row>
    <row r="54" spans="2:18">
      <c r="B54" s="189"/>
      <c r="C54" s="190"/>
      <c r="D54" s="119" t="s">
        <v>67</v>
      </c>
      <c r="E54" s="120"/>
      <c r="F54" s="119"/>
      <c r="G54" s="119"/>
      <c r="H54" s="119"/>
      <c r="I54" s="119"/>
      <c r="J54" s="119"/>
      <c r="K54" s="119"/>
      <c r="L54" s="121"/>
    </row>
    <row r="55" spans="2:18" ht="29.45" customHeight="1" thickBot="1">
      <c r="B55" s="189"/>
      <c r="C55" s="190"/>
      <c r="D55" s="122"/>
      <c r="E55" s="158" t="s">
        <v>43</v>
      </c>
      <c r="F55" s="158"/>
      <c r="G55" s="158"/>
      <c r="H55" s="158"/>
      <c r="I55" s="158"/>
      <c r="J55" s="158"/>
      <c r="K55" s="158"/>
      <c r="L55" s="159"/>
    </row>
    <row r="56" spans="2:18" ht="14.25" thickBot="1">
      <c r="B56" s="189"/>
      <c r="C56" s="190"/>
      <c r="D56" s="123"/>
      <c r="E56" s="113" t="s">
        <v>17</v>
      </c>
      <c r="F56" s="68"/>
      <c r="G56" s="68"/>
      <c r="H56" s="68"/>
      <c r="I56" s="68"/>
      <c r="J56" s="68"/>
      <c r="K56" s="68"/>
      <c r="L56" s="115"/>
      <c r="P56" s="49">
        <f>D56*1</f>
        <v>0</v>
      </c>
      <c r="Q56" s="49" t="s">
        <v>44</v>
      </c>
    </row>
    <row r="57" spans="2:18" ht="13.7" customHeight="1" thickBot="1">
      <c r="B57" s="189"/>
      <c r="C57" s="190"/>
      <c r="D57" s="124"/>
      <c r="E57" s="113" t="s">
        <v>18</v>
      </c>
      <c r="F57" s="68"/>
      <c r="G57" s="68"/>
      <c r="H57" s="68"/>
      <c r="I57" s="68"/>
      <c r="J57" s="68"/>
      <c r="K57" s="68"/>
      <c r="L57" s="115"/>
      <c r="P57" s="49">
        <f t="shared" ref="P57:P65" si="2">D57*1</f>
        <v>0</v>
      </c>
      <c r="Q57" s="49" t="s">
        <v>45</v>
      </c>
    </row>
    <row r="58" spans="2:18" ht="14.25" thickBot="1">
      <c r="B58" s="189"/>
      <c r="C58" s="190"/>
      <c r="D58" s="124"/>
      <c r="E58" s="113" t="s">
        <v>19</v>
      </c>
      <c r="F58" s="68"/>
      <c r="G58" s="68"/>
      <c r="H58" s="68"/>
      <c r="I58" s="68"/>
      <c r="J58" s="68"/>
      <c r="K58" s="68"/>
      <c r="L58" s="115"/>
      <c r="P58" s="49">
        <f t="shared" si="2"/>
        <v>0</v>
      </c>
      <c r="Q58" s="49" t="s">
        <v>46</v>
      </c>
    </row>
    <row r="59" spans="2:18" ht="14.25" thickBot="1">
      <c r="B59" s="189"/>
      <c r="C59" s="190"/>
      <c r="D59" s="124"/>
      <c r="E59" s="113" t="s">
        <v>20</v>
      </c>
      <c r="F59" s="68"/>
      <c r="G59" s="68"/>
      <c r="H59" s="68"/>
      <c r="I59" s="68"/>
      <c r="J59" s="68"/>
      <c r="K59" s="68"/>
      <c r="L59" s="115"/>
      <c r="P59" s="49">
        <f t="shared" si="2"/>
        <v>0</v>
      </c>
      <c r="Q59" s="49" t="s">
        <v>47</v>
      </c>
    </row>
    <row r="60" spans="2:18" ht="14.25" thickBot="1">
      <c r="B60" s="189"/>
      <c r="C60" s="190"/>
      <c r="D60" s="124"/>
      <c r="E60" s="113" t="s">
        <v>21</v>
      </c>
      <c r="F60" s="68"/>
      <c r="G60" s="68"/>
      <c r="H60" s="68"/>
      <c r="I60" s="68"/>
      <c r="J60" s="68"/>
      <c r="K60" s="68"/>
      <c r="L60" s="115"/>
      <c r="P60" s="49">
        <f t="shared" si="2"/>
        <v>0</v>
      </c>
      <c r="Q60" s="49" t="s">
        <v>48</v>
      </c>
    </row>
    <row r="61" spans="2:18" ht="14.25" thickBot="1">
      <c r="B61" s="189"/>
      <c r="C61" s="190"/>
      <c r="D61" s="124"/>
      <c r="E61" s="113" t="s">
        <v>22</v>
      </c>
      <c r="F61" s="68"/>
      <c r="G61" s="68"/>
      <c r="H61" s="68"/>
      <c r="I61" s="68"/>
      <c r="J61" s="68"/>
      <c r="K61" s="68"/>
      <c r="L61" s="115"/>
      <c r="P61" s="49">
        <f t="shared" si="2"/>
        <v>0</v>
      </c>
      <c r="Q61" s="49" t="s">
        <v>49</v>
      </c>
    </row>
    <row r="62" spans="2:18" ht="14.25" thickBot="1">
      <c r="B62" s="189"/>
      <c r="C62" s="190"/>
      <c r="D62" s="124"/>
      <c r="E62" s="113" t="s">
        <v>23</v>
      </c>
      <c r="F62" s="68"/>
      <c r="G62" s="68"/>
      <c r="H62" s="68"/>
      <c r="I62" s="68"/>
      <c r="J62" s="68"/>
      <c r="K62" s="68"/>
      <c r="L62" s="115"/>
      <c r="P62" s="49">
        <f t="shared" si="2"/>
        <v>0</v>
      </c>
      <c r="Q62" s="49" t="s">
        <v>50</v>
      </c>
    </row>
    <row r="63" spans="2:18" ht="14.25" thickBot="1">
      <c r="B63" s="189"/>
      <c r="C63" s="190"/>
      <c r="D63" s="124"/>
      <c r="E63" s="113" t="s">
        <v>24</v>
      </c>
      <c r="F63" s="68"/>
      <c r="G63" s="68"/>
      <c r="H63" s="68"/>
      <c r="I63" s="68"/>
      <c r="J63" s="68"/>
      <c r="K63" s="68"/>
      <c r="L63" s="115"/>
      <c r="P63" s="49">
        <f t="shared" si="2"/>
        <v>0</v>
      </c>
      <c r="Q63" s="49" t="s">
        <v>51</v>
      </c>
    </row>
    <row r="64" spans="2:18" ht="14.25" thickBot="1">
      <c r="B64" s="189"/>
      <c r="C64" s="190"/>
      <c r="D64" s="124"/>
      <c r="E64" s="113" t="s">
        <v>25</v>
      </c>
      <c r="F64" s="68"/>
      <c r="G64" s="68"/>
      <c r="H64" s="68"/>
      <c r="I64" s="68"/>
      <c r="J64" s="68"/>
      <c r="K64" s="68"/>
      <c r="L64" s="115"/>
      <c r="P64" s="49">
        <f t="shared" si="2"/>
        <v>0</v>
      </c>
      <c r="Q64" s="49" t="s">
        <v>52</v>
      </c>
    </row>
    <row r="65" spans="2:17" ht="14.25" thickBot="1">
      <c r="B65" s="191"/>
      <c r="C65" s="192"/>
      <c r="D65" s="125"/>
      <c r="E65" s="126" t="s">
        <v>26</v>
      </c>
      <c r="F65" s="102"/>
      <c r="G65" s="102"/>
      <c r="H65" s="102"/>
      <c r="I65" s="102"/>
      <c r="J65" s="102"/>
      <c r="K65" s="102"/>
      <c r="L65" s="97"/>
      <c r="P65" s="49">
        <f t="shared" si="2"/>
        <v>0</v>
      </c>
      <c r="Q65" s="49" t="s">
        <v>53</v>
      </c>
    </row>
  </sheetData>
  <sheetProtection sheet="1" selectLockedCells="1"/>
  <mergeCells count="58">
    <mergeCell ref="N8:O9"/>
    <mergeCell ref="N14:O15"/>
    <mergeCell ref="C31:L31"/>
    <mergeCell ref="B43:C65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  <mergeCell ref="G29:L29"/>
    <mergeCell ref="G26:L26"/>
    <mergeCell ref="B12:L12"/>
    <mergeCell ref="B13:L13"/>
    <mergeCell ref="B16:C16"/>
    <mergeCell ref="D14:E15"/>
    <mergeCell ref="F14:G14"/>
    <mergeCell ref="H14:L14"/>
    <mergeCell ref="H27:L27"/>
    <mergeCell ref="G28:L28"/>
    <mergeCell ref="E55:L55"/>
    <mergeCell ref="D33:D34"/>
    <mergeCell ref="F9:G9"/>
    <mergeCell ref="F10:G10"/>
    <mergeCell ref="F15:G15"/>
    <mergeCell ref="F16:G16"/>
    <mergeCell ref="G49:L52"/>
    <mergeCell ref="D47:G47"/>
    <mergeCell ref="G33:J34"/>
    <mergeCell ref="K33:K34"/>
    <mergeCell ref="K45:L45"/>
    <mergeCell ref="K46:L46"/>
    <mergeCell ref="D10:E10"/>
    <mergeCell ref="H16:L16"/>
    <mergeCell ref="D16:E16"/>
    <mergeCell ref="D29:F29"/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  <mergeCell ref="B7:I7"/>
    <mergeCell ref="B8:C9"/>
    <mergeCell ref="D8:E9"/>
    <mergeCell ref="F8:G8"/>
    <mergeCell ref="H8:L8"/>
    <mergeCell ref="B14:C15"/>
  </mergeCells>
  <phoneticPr fontId="1"/>
  <conditionalFormatting sqref="D14 H14 L15 D16:E16 H16:L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5:L45">
    <cfRule type="expression" dxfId="9" priority="1">
      <formula>$P$45=TRUE</formula>
    </cfRule>
  </conditionalFormatting>
  <conditionalFormatting sqref="K46:L46">
    <cfRule type="expression" dxfId="8" priority="2">
      <formula>$P$46=TRUE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000-000000000000}"/>
    <dataValidation type="custom" errorStyle="information" allowBlank="1" showInputMessage="1" error="国名を記入してください_x000a_Describe the country name" sqref="P45" xr:uid="{00000000-0002-0000-0000-000001000000}">
      <formula1>P45=TRUE</formula1>
    </dataValidation>
    <dataValidation type="list" allowBlank="1" showInputMessage="1" showErrorMessage="1" sqref="H8:L8 H14:L14" xr:uid="{00000000-0002-0000-0000-000002000000}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C2" sqref="C2:C10"/>
    </sheetView>
  </sheetViews>
  <sheetFormatPr defaultColWidth="8.875" defaultRowHeight="13.5"/>
  <cols>
    <col min="2" max="2" width="18.625" customWidth="1"/>
    <col min="3" max="3" width="22.875" customWidth="1"/>
    <col min="4" max="4" width="6.5" customWidth="1"/>
    <col min="5" max="5" width="45.875" customWidth="1"/>
    <col min="6" max="6" width="4.125" customWidth="1"/>
    <col min="7" max="7" width="11.875" customWidth="1"/>
  </cols>
  <sheetData>
    <row r="1" spans="1:7" ht="14.25" thickBot="1">
      <c r="A1" t="s">
        <v>92</v>
      </c>
      <c r="B1" t="s">
        <v>69</v>
      </c>
      <c r="C1" t="s">
        <v>80</v>
      </c>
      <c r="D1" s="206" t="s">
        <v>81</v>
      </c>
      <c r="E1" s="206"/>
      <c r="F1" s="206"/>
    </row>
    <row r="2" spans="1:7" ht="30.6" customHeight="1">
      <c r="A2" s="211">
        <f>'申請票(application form)'!K3</f>
        <v>0</v>
      </c>
      <c r="B2" s="209">
        <f>'申請票(application form)'!K4</f>
        <v>0</v>
      </c>
      <c r="C2" s="210"/>
      <c r="D2" s="207">
        <f>'申請票(application form)'!B19:B19</f>
        <v>0</v>
      </c>
      <c r="E2" s="208"/>
      <c r="F2" s="63"/>
      <c r="G2" t="s">
        <v>122</v>
      </c>
    </row>
    <row r="3" spans="1:7">
      <c r="A3" s="211"/>
      <c r="B3" s="209"/>
      <c r="C3" s="210"/>
      <c r="D3" s="66" t="str">
        <f>IF(ISBLANK('申請票(application form)'!C23)=TRUE, "", '申請票(application form)'!C23)</f>
        <v/>
      </c>
      <c r="E3" s="67" t="str">
        <f>IF(ISBLANK('申請票(application form)'!D23:D23)=TRUE,"",  CONCATENATE('申請票(application form)'!D23:D23, " (", '申請票(application form)'!G23:G23, ")"))</f>
        <v xml:space="preserve"> ()</v>
      </c>
      <c r="F3">
        <v>1</v>
      </c>
    </row>
    <row r="4" spans="1:7">
      <c r="A4" s="211"/>
      <c r="B4" s="209"/>
      <c r="C4" s="210"/>
      <c r="D4" s="66" t="str">
        <f>IF(ISBLANK('申請票(application form)'!C24)=TRUE, "", '申請票(application form)'!C24)</f>
        <v/>
      </c>
      <c r="E4" s="67" t="str">
        <f>IF(ISBLANK('申請票(application form)'!D24:D24)=TRUE,"",  CONCATENATE('申請票(application form)'!D24:D24, " (", '申請票(application form)'!G24:G24, ")"))</f>
        <v/>
      </c>
      <c r="F4">
        <v>2</v>
      </c>
    </row>
    <row r="5" spans="1:7">
      <c r="A5" s="211"/>
      <c r="B5" s="209"/>
      <c r="C5" s="210"/>
      <c r="D5" s="66" t="str">
        <f>IF(ISBLANK('申請票(application form)'!C25)=TRUE, "", '申請票(application form)'!C25)</f>
        <v/>
      </c>
      <c r="E5" s="67" t="str">
        <f>IF(ISBLANK('申請票(application form)'!D25:D25)=TRUE,"",  CONCATENATE('申請票(application form)'!D25:D25, " (", '申請票(application form)'!G25:G25, ")"))</f>
        <v/>
      </c>
      <c r="F5">
        <v>3</v>
      </c>
    </row>
    <row r="6" spans="1:7">
      <c r="A6" s="211"/>
      <c r="B6" s="209"/>
      <c r="C6" s="210"/>
      <c r="D6" s="66" t="str">
        <f>IF(ISBLANK('申請票(application form)'!C26)=TRUE, "", '申請票(application form)'!C26)</f>
        <v/>
      </c>
      <c r="E6" s="67" t="str">
        <f>IF(ISBLANK('申請票(application form)'!D26:D26)=TRUE,"",  CONCATENATE('申請票(application form)'!D26:D26, " (", '申請票(application form)'!G26:G26, ")"))</f>
        <v/>
      </c>
      <c r="F6">
        <v>4</v>
      </c>
    </row>
    <row r="7" spans="1:7">
      <c r="A7" s="211"/>
      <c r="B7" s="209"/>
      <c r="C7" s="210"/>
      <c r="D7" s="66" t="str">
        <f>IF(ISBLANK('申請票(application form)'!C27)=TRUE, "", '申請票(application form)'!C27)</f>
        <v/>
      </c>
      <c r="E7" s="67" t="str">
        <f>IF(ISBLANK('申請票(application form)'!D27:D27)=TRUE,"",  CONCATENATE('申請票(application form)'!D27:D27, " (", '申請票(application form)'!G27:G27, ")"))</f>
        <v/>
      </c>
      <c r="F7">
        <v>5</v>
      </c>
    </row>
    <row r="8" spans="1:7">
      <c r="A8" s="211"/>
      <c r="B8" s="209"/>
      <c r="C8" s="210"/>
      <c r="D8" s="66" t="str">
        <f>IF(ISBLANK('申請票(application form)'!C28)=TRUE, "", '申請票(application form)'!C28)</f>
        <v/>
      </c>
      <c r="E8" s="67" t="str">
        <f>IF(ISBLANK('申請票(application form)'!D28:D28)=TRUE,"",  CONCATENATE('申請票(application form)'!D28:D28, " (", '申請票(application form)'!G28:G28, ")"))</f>
        <v/>
      </c>
      <c r="F8">
        <v>6</v>
      </c>
    </row>
    <row r="9" spans="1:7">
      <c r="A9" s="211"/>
      <c r="B9" s="209"/>
      <c r="C9" s="210"/>
      <c r="D9" s="66" t="str">
        <f>IF(ISBLANK('申請票(application form)'!C29)=TRUE, "", '申請票(application form)'!C29)</f>
        <v/>
      </c>
      <c r="E9" s="67" t="str">
        <f>IF(ISBLANK('申請票(application form)'!D29:D29)=TRUE,"",  CONCATENATE('申請票(application form)'!D29:D29, " (", '申請票(application form)'!G29:G29, ")"))</f>
        <v/>
      </c>
      <c r="F9">
        <v>7</v>
      </c>
    </row>
    <row r="10" spans="1:7">
      <c r="A10" s="211"/>
      <c r="B10" s="209"/>
      <c r="C10" s="210"/>
      <c r="D10" s="66" t="str">
        <f>IF(ISBLANK('申請票(application form)'!C30)=TRUE, "", '申請票(application form)'!C30)</f>
        <v/>
      </c>
      <c r="E10" s="67" t="str">
        <f>IF(ISBLANK('申請票(application form)'!D30:D30)=TRUE,"",  CONCATENATE('申請票(application form)'!D30:D30, " (", '申請票(application form)'!G30:G30, ")"))</f>
        <v/>
      </c>
      <c r="F10">
        <v>8</v>
      </c>
    </row>
    <row r="11" spans="1:7">
      <c r="D11" s="61" t="s">
        <v>124</v>
      </c>
      <c r="E11" s="64" t="str">
        <f>DB!O2</f>
        <v>English</v>
      </c>
    </row>
    <row r="12" spans="1:7">
      <c r="D12" s="61" t="s">
        <v>118</v>
      </c>
      <c r="E12" s="64" t="str">
        <f>DB!S2</f>
        <v/>
      </c>
    </row>
    <row r="13" spans="1:7">
      <c r="D13" s="61" t="s">
        <v>119</v>
      </c>
      <c r="E13" s="64" t="str">
        <f>DB!T2</f>
        <v/>
      </c>
    </row>
    <row r="14" spans="1:7">
      <c r="D14" s="61"/>
      <c r="E14" s="64" t="str">
        <f>DB!U2</f>
        <v/>
      </c>
    </row>
    <row r="15" spans="1:7">
      <c r="D15" s="61"/>
      <c r="E15" s="64" t="str">
        <f>DB!V2</f>
        <v/>
      </c>
    </row>
    <row r="16" spans="1:7">
      <c r="D16" s="61"/>
      <c r="E16" s="64" t="str">
        <f>DB!W2</f>
        <v/>
      </c>
    </row>
    <row r="17" spans="4:7">
      <c r="D17" s="61" t="s">
        <v>120</v>
      </c>
      <c r="E17" s="64"/>
    </row>
    <row r="18" spans="4:7" ht="14.25" thickBot="1">
      <c r="D18" s="62" t="s">
        <v>121</v>
      </c>
      <c r="E18" s="65"/>
      <c r="G18" t="s">
        <v>123</v>
      </c>
    </row>
  </sheetData>
  <mergeCells count="5">
    <mergeCell ref="D1:F1"/>
    <mergeCell ref="D2:E2"/>
    <mergeCell ref="B2:B10"/>
    <mergeCell ref="C2:C10"/>
    <mergeCell ref="A2:A10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topLeftCell="E1" zoomScale="115" zoomScaleNormal="115" workbookViewId="0">
      <selection activeCell="R23" sqref="R23"/>
    </sheetView>
  </sheetViews>
  <sheetFormatPr defaultRowHeight="13.5"/>
  <sheetData>
    <row r="1" spans="1:26">
      <c r="A1" t="s">
        <v>86</v>
      </c>
      <c r="B1" t="s">
        <v>92</v>
      </c>
      <c r="C1" t="s">
        <v>87</v>
      </c>
      <c r="D1" t="s">
        <v>30</v>
      </c>
      <c r="E1" t="s">
        <v>31</v>
      </c>
      <c r="F1" t="s">
        <v>88</v>
      </c>
      <c r="G1" t="s">
        <v>32</v>
      </c>
      <c r="H1" t="s">
        <v>34</v>
      </c>
      <c r="I1" t="s">
        <v>33</v>
      </c>
      <c r="J1" t="s">
        <v>35</v>
      </c>
      <c r="K1" t="s">
        <v>89</v>
      </c>
      <c r="L1" t="s">
        <v>36</v>
      </c>
      <c r="M1" t="s">
        <v>37</v>
      </c>
      <c r="N1" t="s">
        <v>0</v>
      </c>
      <c r="O1" t="s">
        <v>38</v>
      </c>
      <c r="P1" t="s">
        <v>66</v>
      </c>
      <c r="Q1" t="s">
        <v>39</v>
      </c>
      <c r="R1" t="s">
        <v>40</v>
      </c>
      <c r="S1" t="s">
        <v>54</v>
      </c>
      <c r="T1" t="s">
        <v>82</v>
      </c>
      <c r="U1" t="s">
        <v>83</v>
      </c>
      <c r="V1" t="s">
        <v>84</v>
      </c>
      <c r="W1" t="s">
        <v>85</v>
      </c>
      <c r="X1" t="s">
        <v>41</v>
      </c>
      <c r="Y1" t="s">
        <v>42</v>
      </c>
      <c r="Z1" t="s">
        <v>117</v>
      </c>
    </row>
    <row r="2" spans="1:26">
      <c r="A2" t="str">
        <f>IF(LENB( '申請票(application form)'!H3)=1, CONCATENATE("P-00", '申請票(application form)'!H3), IF(LENB( '申請票(application form)'!H3)=2, CONCATENATE("P-0", '申請票(application form)'!H3), CONCATENATE("P-", '申請票(application form)'!H3)))</f>
        <v>P-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tr">
        <f>IF('申請票(application form)'!P40=TRUE, "投稿する", "投稿しない ")</f>
        <v xml:space="preserve">投稿しない </v>
      </c>
      <c r="R2" t="str">
        <f>IF('申請票(application form)'!P44=TRUE, '申請票(application form)'!Q44, IF('申請票(application form)'!P45=TRUE, '申請票(application form)'!Q45, IF('申請票(application form)'!P46=TRUE, '申請票(application form)'!Q46, "")))</f>
        <v/>
      </c>
      <c r="S2" t="str">
        <f>IF('申請票(application form)'!P45=TRUE,'申請票(application form)'!K45:K45,IF('申請票(application form)'!P46=TRUE,'申請票(application form)'!K46:K46,""))</f>
        <v/>
      </c>
      <c r="T2" t="str">
        <f>IF('申請票(application form)'!P49=TRUE, "理論あり", "")</f>
        <v/>
      </c>
      <c r="U2" t="str">
        <f>IF('申請票(application form)'!P50=TRUE, "統計・計量あり","")</f>
        <v/>
      </c>
      <c r="V2" t="str">
        <f>IF('申請票(application form)'!P51=TRUE, "歴史あり", "")</f>
        <v/>
      </c>
      <c r="W2" t="str">
        <f>IF('申請票(application form)'!P52=TRUE, "フィールドあり","")</f>
        <v/>
      </c>
      <c r="X2" t="e">
        <f>VLOOKUP(1,'申請票(application form)'!P56:Q65, 2, 0)</f>
        <v>#N/A</v>
      </c>
      <c r="Y2" t="e">
        <f>VLOOKUP(2,'申請票(application form)'!P56:Q65, 2, 0)</f>
        <v>#N/A</v>
      </c>
      <c r="Z2">
        <f>'申請票(application form)'!K7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S65"/>
  <sheetViews>
    <sheetView showGridLines="0" topLeftCell="A16" zoomScale="85" zoomScaleNormal="85" zoomScaleSheetLayoutView="115" workbookViewId="0">
      <selection activeCell="C5" sqref="C5:L5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9" customWidth="1"/>
    <col min="14" max="14" width="40.125" style="6" customWidth="1"/>
    <col min="15" max="15" width="34.5" style="49" customWidth="1"/>
    <col min="16" max="18" width="34.5" style="49" hidden="1" customWidth="1"/>
    <col min="19" max="19" width="28.125" style="6" customWidth="1"/>
    <col min="20" max="22" width="28.125" customWidth="1"/>
  </cols>
  <sheetData>
    <row r="1" spans="2:17" ht="30" customHeight="1">
      <c r="B1" s="127" t="s">
        <v>125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7" ht="13.7" customHeight="1" thickBot="1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7" ht="14.25" thickBot="1">
      <c r="F3" t="s">
        <v>91</v>
      </c>
      <c r="G3" s="56"/>
      <c r="H3" s="57"/>
      <c r="J3" t="str">
        <f>IF(COUNTA(H3)=0, "", "仮会場番号")</f>
        <v/>
      </c>
      <c r="K3" s="288"/>
      <c r="L3" s="255"/>
      <c r="P3" s="49">
        <f>LENB(L3)</f>
        <v>0</v>
      </c>
      <c r="Q3" s="49" t="str">
        <f>IF(P3=1,CONCATENATE("K-00",L3),IF(P3=2,CONCATENATE("K-0",L3),CONCATENATE("K-",L3)))</f>
        <v>K-</v>
      </c>
    </row>
    <row r="4" spans="2:17" ht="16.350000000000001" customHeight="1" thickBot="1">
      <c r="C4" s="6" t="str">
        <f>IF(ISBLANK(D8)=TRUE, " ",  CONCATENATE("この申請票のファイル名を P_031", J9,L9, "(", D8, ")_a　としてください"))</f>
        <v>この申請票のファイル名を P_0312223333(藍上 植雄)_a　としてください</v>
      </c>
      <c r="J4" t="str">
        <f>IF(COUNTA(H3)=0, "", "座長")</f>
        <v/>
      </c>
      <c r="K4" s="288"/>
      <c r="L4" s="255"/>
      <c r="M4" s="35"/>
    </row>
    <row r="5" spans="2:17" ht="16.350000000000001" customHeight="1">
      <c r="C5" s="289" t="str">
        <f>IF(ISBLANK(D8)=TRUE,"",CONCATENATE("Name this application form file as 'P_031",J9,L9,"(",D8,")_a'　"))</f>
        <v>Name this application form file as 'P_0312223333(藍上 植雄)_a'　</v>
      </c>
      <c r="D5" s="289"/>
      <c r="E5" s="289"/>
      <c r="F5" s="289"/>
      <c r="G5" s="289"/>
      <c r="H5" s="289"/>
      <c r="I5" s="289"/>
      <c r="J5" s="289"/>
      <c r="K5" s="289"/>
      <c r="L5" s="289"/>
    </row>
    <row r="6" spans="2:17" ht="14.25" thickBot="1">
      <c r="L6" s="51"/>
    </row>
    <row r="7" spans="2:17" ht="42.6" customHeight="1" thickBot="1">
      <c r="B7" s="279" t="s">
        <v>126</v>
      </c>
      <c r="C7" s="287"/>
      <c r="D7" s="287"/>
      <c r="E7" s="287"/>
      <c r="F7" s="287"/>
      <c r="G7" s="287"/>
      <c r="H7" s="287"/>
      <c r="I7" s="287"/>
      <c r="J7" s="60" t="s">
        <v>113</v>
      </c>
      <c r="K7" s="59"/>
      <c r="L7" s="58" t="s">
        <v>114</v>
      </c>
      <c r="P7" s="49" t="s">
        <v>79</v>
      </c>
    </row>
    <row r="8" spans="2:17" ht="16.7" customHeight="1" thickBot="1">
      <c r="B8" s="282" t="s">
        <v>4</v>
      </c>
      <c r="C8" s="275"/>
      <c r="D8" s="270" t="s">
        <v>108</v>
      </c>
      <c r="E8" s="271"/>
      <c r="F8" s="266" t="s">
        <v>90</v>
      </c>
      <c r="G8" s="267"/>
      <c r="H8" s="284" t="s">
        <v>77</v>
      </c>
      <c r="I8" s="285"/>
      <c r="J8" s="285"/>
      <c r="K8" s="285"/>
      <c r="L8" s="286"/>
      <c r="N8" s="185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85"/>
      <c r="P8" s="49" t="s">
        <v>76</v>
      </c>
    </row>
    <row r="9" spans="2:17" ht="30" customHeight="1" thickBot="1">
      <c r="B9" s="268"/>
      <c r="C9" s="269"/>
      <c r="D9" s="272"/>
      <c r="E9" s="283"/>
      <c r="F9" s="243" t="s">
        <v>6</v>
      </c>
      <c r="G9" s="244"/>
      <c r="H9" s="12" t="s">
        <v>1</v>
      </c>
      <c r="I9" s="13" t="s">
        <v>2</v>
      </c>
      <c r="J9" s="14">
        <v>222</v>
      </c>
      <c r="K9" s="15" t="s">
        <v>3</v>
      </c>
      <c r="L9" s="16">
        <v>3333</v>
      </c>
      <c r="N9" s="185"/>
      <c r="O9" s="185"/>
      <c r="P9" s="49" t="s">
        <v>77</v>
      </c>
    </row>
    <row r="10" spans="2:17" ht="46.35" customHeight="1" thickBot="1">
      <c r="B10" s="243" t="s">
        <v>5</v>
      </c>
      <c r="C10" s="244"/>
      <c r="D10" s="245" t="s">
        <v>93</v>
      </c>
      <c r="E10" s="245"/>
      <c r="F10" s="246" t="s">
        <v>7</v>
      </c>
      <c r="G10" s="247"/>
      <c r="H10" s="278" t="s">
        <v>94</v>
      </c>
      <c r="I10" s="248"/>
      <c r="J10" s="248"/>
      <c r="K10" s="248"/>
      <c r="L10" s="249"/>
      <c r="P10" s="49" t="s">
        <v>78</v>
      </c>
    </row>
    <row r="11" spans="2:17" ht="14.45" customHeight="1" thickBot="1">
      <c r="D11" s="1"/>
      <c r="E11" s="1"/>
      <c r="F11" s="1"/>
      <c r="G11" s="1"/>
    </row>
    <row r="12" spans="2:17" ht="31.35" customHeight="1" thickBot="1">
      <c r="B12" s="279" t="s">
        <v>127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1"/>
    </row>
    <row r="13" spans="2:17" ht="27" customHeight="1" thickBot="1">
      <c r="B13" s="263"/>
      <c r="C13" s="264"/>
      <c r="D13" s="264"/>
      <c r="E13" s="264"/>
      <c r="F13" s="264"/>
      <c r="G13" s="264"/>
      <c r="H13" s="264"/>
      <c r="I13" s="264"/>
      <c r="J13" s="264"/>
      <c r="K13" s="264"/>
      <c r="L13" s="265"/>
      <c r="P13" s="49" t="b">
        <v>1</v>
      </c>
    </row>
    <row r="14" spans="2:17" ht="16.7" customHeight="1" thickBot="1">
      <c r="B14" s="266" t="s">
        <v>4</v>
      </c>
      <c r="C14" s="267"/>
      <c r="D14" s="270"/>
      <c r="E14" s="271"/>
      <c r="F14" s="274" t="s">
        <v>90</v>
      </c>
      <c r="G14" s="275"/>
      <c r="H14" s="276"/>
      <c r="I14" s="245"/>
      <c r="J14" s="245"/>
      <c r="K14" s="245"/>
      <c r="L14" s="277"/>
      <c r="N14" s="185" t="str">
        <f>IF(H14=P9,"学生会員は単年度資格です。2020年度に更新してください。
Student membership has a single year status. Please renew your status before the meeting.", "")</f>
        <v/>
      </c>
      <c r="O14" s="185"/>
    </row>
    <row r="15" spans="2:17" ht="30" customHeight="1" thickBot="1">
      <c r="B15" s="268"/>
      <c r="C15" s="269"/>
      <c r="D15" s="272"/>
      <c r="E15" s="273"/>
      <c r="F15" s="243" t="s">
        <v>6</v>
      </c>
      <c r="G15" s="244"/>
      <c r="H15" s="12" t="s">
        <v>1</v>
      </c>
      <c r="I15" s="13" t="s">
        <v>2</v>
      </c>
      <c r="J15" s="14"/>
      <c r="K15" s="15" t="s">
        <v>3</v>
      </c>
      <c r="L15" s="16"/>
      <c r="N15" s="185"/>
      <c r="O15" s="185"/>
    </row>
    <row r="16" spans="2:17" ht="46.35" customHeight="1" thickBot="1">
      <c r="B16" s="243" t="s">
        <v>5</v>
      </c>
      <c r="C16" s="244"/>
      <c r="D16" s="245"/>
      <c r="E16" s="245"/>
      <c r="F16" s="246" t="s">
        <v>7</v>
      </c>
      <c r="G16" s="247"/>
      <c r="H16" s="248"/>
      <c r="I16" s="248"/>
      <c r="J16" s="248"/>
      <c r="K16" s="248"/>
      <c r="L16" s="249"/>
    </row>
    <row r="17" spans="2:13" ht="14.45" customHeight="1" thickBot="1">
      <c r="D17" s="1"/>
      <c r="E17" s="1"/>
      <c r="F17" s="1"/>
      <c r="G17" s="1"/>
    </row>
    <row r="18" spans="2:13" ht="27" customHeight="1" thickBot="1">
      <c r="B18" s="250" t="s">
        <v>27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2"/>
    </row>
    <row r="19" spans="2:13" ht="51.75" customHeight="1" thickBot="1">
      <c r="B19" s="253" t="s">
        <v>95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5"/>
    </row>
    <row r="20" spans="2:13" ht="14.45" customHeight="1" thickBot="1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3" ht="27" customHeight="1">
      <c r="B21" s="256" t="s">
        <v>73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8"/>
    </row>
    <row r="22" spans="2:13" ht="48.6" customHeight="1">
      <c r="B22" s="38"/>
      <c r="C22" s="50" t="s">
        <v>72</v>
      </c>
      <c r="D22" s="259" t="s">
        <v>111</v>
      </c>
      <c r="E22" s="260"/>
      <c r="F22" s="260"/>
      <c r="G22" s="261" t="s">
        <v>5</v>
      </c>
      <c r="H22" s="260"/>
      <c r="I22" s="260"/>
      <c r="J22" s="260"/>
      <c r="K22" s="260"/>
      <c r="L22" s="262"/>
    </row>
    <row r="23" spans="2:13" ht="27" customHeight="1">
      <c r="B23" s="36">
        <v>1</v>
      </c>
      <c r="C23" s="52" t="s">
        <v>100</v>
      </c>
      <c r="D23" s="240" t="s">
        <v>109</v>
      </c>
      <c r="E23" s="240"/>
      <c r="F23" s="240"/>
      <c r="G23" s="241" t="s">
        <v>110</v>
      </c>
      <c r="H23" s="241"/>
      <c r="I23" s="241"/>
      <c r="J23" s="241"/>
      <c r="K23" s="241"/>
      <c r="L23" s="242"/>
      <c r="M23" s="6"/>
    </row>
    <row r="24" spans="2:13" ht="27" customHeight="1">
      <c r="B24" s="36">
        <v>2</v>
      </c>
      <c r="C24" s="52"/>
      <c r="D24" s="236" t="s">
        <v>96</v>
      </c>
      <c r="E24" s="236"/>
      <c r="F24" s="236"/>
      <c r="G24" s="237" t="s">
        <v>97</v>
      </c>
      <c r="H24" s="237"/>
      <c r="I24" s="237"/>
      <c r="J24" s="237"/>
      <c r="K24" s="237"/>
      <c r="L24" s="238"/>
    </row>
    <row r="25" spans="2:13" ht="27" customHeight="1">
      <c r="B25" s="36">
        <v>3</v>
      </c>
      <c r="C25" s="52"/>
      <c r="D25" s="236"/>
      <c r="E25" s="236"/>
      <c r="F25" s="236"/>
      <c r="G25" s="237"/>
      <c r="H25" s="237"/>
      <c r="I25" s="237"/>
      <c r="J25" s="237"/>
      <c r="K25" s="237"/>
      <c r="L25" s="238"/>
    </row>
    <row r="26" spans="2:13" ht="27" customHeight="1">
      <c r="B26" s="36">
        <v>4</v>
      </c>
      <c r="C26" s="52"/>
      <c r="D26" s="236"/>
      <c r="E26" s="236"/>
      <c r="F26" s="236"/>
      <c r="G26" s="237"/>
      <c r="H26" s="237"/>
      <c r="I26" s="237"/>
      <c r="J26" s="237"/>
      <c r="K26" s="237"/>
      <c r="L26" s="238"/>
    </row>
    <row r="27" spans="2:13" ht="33" customHeight="1">
      <c r="B27" s="36">
        <v>5</v>
      </c>
      <c r="C27" s="52"/>
      <c r="D27" s="236"/>
      <c r="E27" s="236"/>
      <c r="F27" s="236"/>
      <c r="G27" s="54"/>
      <c r="H27" s="237"/>
      <c r="I27" s="237"/>
      <c r="J27" s="237"/>
      <c r="K27" s="237"/>
      <c r="L27" s="238"/>
    </row>
    <row r="28" spans="2:13" ht="33" customHeight="1">
      <c r="B28" s="36">
        <v>6</v>
      </c>
      <c r="C28" s="52"/>
      <c r="D28" s="239"/>
      <c r="E28" s="239"/>
      <c r="F28" s="239"/>
      <c r="G28" s="237"/>
      <c r="H28" s="237"/>
      <c r="I28" s="237"/>
      <c r="J28" s="237"/>
      <c r="K28" s="237"/>
      <c r="L28" s="238"/>
    </row>
    <row r="29" spans="2:13" ht="33" customHeight="1">
      <c r="B29" s="36">
        <v>7</v>
      </c>
      <c r="C29" s="52"/>
      <c r="D29" s="239"/>
      <c r="E29" s="239"/>
      <c r="F29" s="239"/>
      <c r="G29" s="237"/>
      <c r="H29" s="237"/>
      <c r="I29" s="237"/>
      <c r="J29" s="237"/>
      <c r="K29" s="237"/>
      <c r="L29" s="238"/>
    </row>
    <row r="30" spans="2:13" ht="33" customHeight="1" thickBot="1">
      <c r="B30" s="37">
        <v>8</v>
      </c>
      <c r="C30" s="53"/>
      <c r="D30" s="224"/>
      <c r="E30" s="224"/>
      <c r="F30" s="224"/>
      <c r="G30" s="55"/>
      <c r="H30" s="225"/>
      <c r="I30" s="225"/>
      <c r="J30" s="225"/>
      <c r="K30" s="225"/>
      <c r="L30" s="226"/>
    </row>
    <row r="31" spans="2:13" ht="33" customHeight="1">
      <c r="C31" s="227" t="str">
        <f>IF(COUNTA(C23:C30)=0,"↑コレスポンディング・オーサーに'*'をつけてください。Put '*' for the corresponding author.","")</f>
        <v/>
      </c>
      <c r="D31" s="227"/>
      <c r="E31" s="227"/>
      <c r="F31" s="227"/>
      <c r="G31" s="227"/>
      <c r="H31" s="227"/>
      <c r="I31" s="227"/>
      <c r="J31" s="227"/>
      <c r="K31" s="227"/>
      <c r="L31" s="227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39" t="s">
        <v>29</v>
      </c>
      <c r="C33" s="41"/>
      <c r="D33" s="228"/>
      <c r="E33" s="17"/>
      <c r="F33" s="8"/>
      <c r="G33" s="230" t="s">
        <v>68</v>
      </c>
      <c r="H33" s="231"/>
      <c r="I33" s="231"/>
      <c r="J33" s="231"/>
      <c r="K33" s="234">
        <v>4</v>
      </c>
      <c r="L33" s="19" t="s">
        <v>63</v>
      </c>
      <c r="P33" s="49" t="b">
        <v>1</v>
      </c>
    </row>
    <row r="34" spans="2:18" ht="14.25" thickBot="1">
      <c r="B34" s="42" t="s">
        <v>8</v>
      </c>
      <c r="C34" s="44"/>
      <c r="D34" s="229"/>
      <c r="E34" s="18"/>
      <c r="F34" s="8"/>
      <c r="G34" s="232"/>
      <c r="H34" s="233"/>
      <c r="I34" s="233"/>
      <c r="J34" s="233"/>
      <c r="K34" s="235"/>
      <c r="L34" s="20" t="s">
        <v>64</v>
      </c>
      <c r="P34" s="49" t="b">
        <v>0</v>
      </c>
    </row>
    <row r="35" spans="2:18" ht="13.7" customHeight="1">
      <c r="B35" s="6" t="str">
        <f>IF(AND(P34=FALSE,P33=FALSE),"↑使用する言語を選んでください。
Choose the language you use at presentation","")</f>
        <v/>
      </c>
      <c r="F35" s="1"/>
      <c r="G35" s="1"/>
      <c r="H35" s="1"/>
      <c r="I35" s="1"/>
      <c r="J35" s="1"/>
      <c r="K35" s="1"/>
      <c r="L35" s="1"/>
    </row>
    <row r="36" spans="2:18" ht="14.45" hidden="1" customHeight="1" thickBot="1"/>
    <row r="37" spans="2:18" hidden="1">
      <c r="B37" s="39" t="s">
        <v>65</v>
      </c>
      <c r="C37" s="40"/>
      <c r="D37" s="40"/>
      <c r="E37" s="41"/>
      <c r="F37" s="21"/>
      <c r="G37" s="21"/>
      <c r="H37" s="21"/>
      <c r="I37" s="21"/>
      <c r="J37" s="17"/>
      <c r="P37" s="49" t="b">
        <v>1</v>
      </c>
    </row>
    <row r="38" spans="2:18" ht="14.25" hidden="1" thickBot="1">
      <c r="B38" s="42" t="s">
        <v>28</v>
      </c>
      <c r="C38" s="43"/>
      <c r="D38" s="43"/>
      <c r="E38" s="44"/>
      <c r="F38" s="22"/>
      <c r="G38" s="22"/>
      <c r="H38" s="22"/>
      <c r="I38" s="22"/>
      <c r="J38" s="18"/>
      <c r="P38" s="49" t="b">
        <v>0</v>
      </c>
    </row>
    <row r="39" spans="2:18" ht="14.45" customHeight="1" thickBot="1"/>
    <row r="40" spans="2:18">
      <c r="B40" s="39" t="s">
        <v>115</v>
      </c>
      <c r="C40" s="40"/>
      <c r="D40" s="40"/>
      <c r="E40" s="40"/>
      <c r="F40" s="45"/>
      <c r="G40" s="41"/>
      <c r="H40" s="21"/>
      <c r="I40" s="23" t="b">
        <v>0</v>
      </c>
      <c r="J40" s="21"/>
      <c r="K40" s="21"/>
      <c r="L40" s="17"/>
      <c r="P40" s="49" t="b">
        <v>1</v>
      </c>
    </row>
    <row r="41" spans="2:18" ht="13.5" customHeight="1" thickBot="1">
      <c r="B41" s="42" t="s">
        <v>9</v>
      </c>
      <c r="C41" s="43"/>
      <c r="D41" s="43"/>
      <c r="E41" s="43"/>
      <c r="F41" s="46"/>
      <c r="G41" s="47"/>
      <c r="H41" s="22"/>
      <c r="I41" s="24" t="b">
        <v>0</v>
      </c>
      <c r="J41" s="22"/>
      <c r="K41" s="25"/>
      <c r="L41" s="26"/>
      <c r="P41" s="49" t="b">
        <v>0</v>
      </c>
    </row>
    <row r="42" spans="2:18" ht="14.45" customHeight="1" thickBot="1"/>
    <row r="43" spans="2:18" ht="13.7" customHeight="1" thickBot="1">
      <c r="B43" s="212" t="s">
        <v>116</v>
      </c>
      <c r="C43" s="213"/>
      <c r="D43" s="32" t="s">
        <v>70</v>
      </c>
      <c r="E43" s="32"/>
      <c r="F43" s="32"/>
      <c r="G43" s="32"/>
      <c r="H43" s="32"/>
      <c r="I43" s="32"/>
      <c r="J43" s="32"/>
      <c r="K43" s="32"/>
      <c r="L43" s="33"/>
    </row>
    <row r="44" spans="2:18">
      <c r="B44" s="214"/>
      <c r="C44" s="215"/>
      <c r="D44" s="9" t="b">
        <v>0</v>
      </c>
      <c r="E44" s="2" t="s">
        <v>10</v>
      </c>
      <c r="J44" s="7" t="str">
        <f>IF(AND(P45=TRUE, ISBLANK(K45)=TRUE), "国名を記入してください Input the country name", "")</f>
        <v/>
      </c>
      <c r="L44" s="29"/>
      <c r="P44" s="49" t="b">
        <v>1</v>
      </c>
      <c r="Q44" s="49" t="s">
        <v>56</v>
      </c>
      <c r="R44" s="49">
        <f t="shared" ref="R44:R46" si="0">IF(P44=TRUE, 1, 0)</f>
        <v>1</v>
      </c>
    </row>
    <row r="45" spans="2:18">
      <c r="B45" s="214"/>
      <c r="C45" s="215"/>
      <c r="D45" s="9" t="b">
        <v>0</v>
      </c>
      <c r="E45" s="2" t="s">
        <v>11</v>
      </c>
      <c r="G45" s="3" t="s">
        <v>12</v>
      </c>
      <c r="J45" s="4"/>
      <c r="K45" s="218"/>
      <c r="L45" s="219"/>
      <c r="P45" s="49" t="b">
        <v>0</v>
      </c>
      <c r="Q45" s="49" t="s">
        <v>57</v>
      </c>
      <c r="R45" s="49">
        <f t="shared" si="0"/>
        <v>0</v>
      </c>
    </row>
    <row r="46" spans="2:18">
      <c r="B46" s="214"/>
      <c r="C46" s="215"/>
      <c r="D46" s="9" t="b">
        <v>0</v>
      </c>
      <c r="E46" s="2" t="s">
        <v>55</v>
      </c>
      <c r="G46" s="3" t="s">
        <v>13</v>
      </c>
      <c r="J46" s="4"/>
      <c r="K46" s="218"/>
      <c r="L46" s="219"/>
      <c r="P46" s="49" t="b">
        <v>0</v>
      </c>
      <c r="Q46" s="49" t="s">
        <v>58</v>
      </c>
      <c r="R46" s="49">
        <f t="shared" si="0"/>
        <v>0</v>
      </c>
    </row>
    <row r="47" spans="2:18" ht="14.25" thickBot="1">
      <c r="B47" s="214"/>
      <c r="C47" s="215"/>
      <c r="D47" s="220" t="str">
        <f>IF(R47&gt;=2, "↑どれか「一つ」を選んでください。Choose'one'", "")</f>
        <v/>
      </c>
      <c r="E47" s="220"/>
      <c r="F47" s="220"/>
      <c r="G47" s="220"/>
      <c r="J47" s="7" t="str">
        <f>IF(AND(P46=TRUE, ISBLANK(K46)=TRUE), "国・地域名を記入してください Input the area/country name", "")</f>
        <v/>
      </c>
      <c r="L47" s="29"/>
      <c r="R47" s="49">
        <f>SUM(R44:R46)</f>
        <v>1</v>
      </c>
    </row>
    <row r="48" spans="2:18" ht="14.25" thickBot="1">
      <c r="B48" s="214"/>
      <c r="C48" s="215"/>
      <c r="D48" s="32" t="s">
        <v>75</v>
      </c>
      <c r="E48" s="32"/>
      <c r="F48" s="32"/>
      <c r="G48" s="32"/>
      <c r="H48" s="32"/>
      <c r="I48" s="32"/>
      <c r="J48" s="32"/>
      <c r="K48" s="32"/>
      <c r="L48" s="33"/>
    </row>
    <row r="49" spans="2:18">
      <c r="B49" s="214"/>
      <c r="C49" s="215"/>
      <c r="D49" s="9" t="b">
        <v>0</v>
      </c>
      <c r="E49" s="4" t="s">
        <v>14</v>
      </c>
      <c r="G49" s="220"/>
      <c r="H49" s="220"/>
      <c r="I49" s="220"/>
      <c r="J49" s="220"/>
      <c r="K49" s="220"/>
      <c r="L49" s="221"/>
      <c r="P49" s="49" t="b">
        <v>1</v>
      </c>
      <c r="Q49" s="49" t="s">
        <v>59</v>
      </c>
      <c r="R49" s="49">
        <f>IF(P49=TRUE, 1, 0)</f>
        <v>1</v>
      </c>
    </row>
    <row r="50" spans="2:18">
      <c r="B50" s="214"/>
      <c r="C50" s="215"/>
      <c r="D50" s="9" t="b">
        <v>0</v>
      </c>
      <c r="E50" s="2" t="s">
        <v>74</v>
      </c>
      <c r="G50" s="220"/>
      <c r="H50" s="220"/>
      <c r="I50" s="220"/>
      <c r="J50" s="220"/>
      <c r="K50" s="220"/>
      <c r="L50" s="221"/>
      <c r="P50" s="49" t="b">
        <v>1</v>
      </c>
      <c r="Q50" s="49" t="s">
        <v>60</v>
      </c>
      <c r="R50" s="49">
        <f t="shared" ref="R50:R52" si="1">IF(P50=TRUE, 1, 0)</f>
        <v>1</v>
      </c>
    </row>
    <row r="51" spans="2:18">
      <c r="B51" s="214"/>
      <c r="C51" s="215"/>
      <c r="D51" s="9" t="b">
        <v>0</v>
      </c>
      <c r="E51" s="2" t="s">
        <v>15</v>
      </c>
      <c r="G51" s="220"/>
      <c r="H51" s="220"/>
      <c r="I51" s="220"/>
      <c r="J51" s="220"/>
      <c r="K51" s="220"/>
      <c r="L51" s="221"/>
      <c r="P51" s="49" t="b">
        <v>0</v>
      </c>
      <c r="Q51" s="49" t="s">
        <v>61</v>
      </c>
      <c r="R51" s="49">
        <f t="shared" si="1"/>
        <v>0</v>
      </c>
    </row>
    <row r="52" spans="2:18">
      <c r="B52" s="214"/>
      <c r="C52" s="215"/>
      <c r="D52" s="9" t="b">
        <v>0</v>
      </c>
      <c r="E52" s="2" t="s">
        <v>16</v>
      </c>
      <c r="G52" s="220"/>
      <c r="H52" s="220"/>
      <c r="I52" s="220"/>
      <c r="J52" s="220"/>
      <c r="K52" s="220"/>
      <c r="L52" s="221"/>
      <c r="P52" s="49" t="b">
        <v>1</v>
      </c>
      <c r="Q52" s="49" t="s">
        <v>62</v>
      </c>
      <c r="R52" s="49">
        <f t="shared" si="1"/>
        <v>1</v>
      </c>
    </row>
    <row r="53" spans="2:18" ht="14.25" thickBot="1">
      <c r="B53" s="214"/>
      <c r="C53" s="215"/>
      <c r="E53" s="5"/>
      <c r="L53" s="29"/>
      <c r="R53" s="49">
        <f>SUM(R49:R52)</f>
        <v>3</v>
      </c>
    </row>
    <row r="54" spans="2:18">
      <c r="B54" s="214"/>
      <c r="C54" s="215"/>
      <c r="D54" s="27" t="s">
        <v>67</v>
      </c>
      <c r="E54" s="34"/>
      <c r="F54" s="27"/>
      <c r="G54" s="27"/>
      <c r="H54" s="27"/>
      <c r="I54" s="27"/>
      <c r="J54" s="27"/>
      <c r="K54" s="27"/>
      <c r="L54" s="28"/>
    </row>
    <row r="55" spans="2:18" ht="29.45" customHeight="1" thickBot="1">
      <c r="B55" s="214"/>
      <c r="C55" s="215"/>
      <c r="D55" s="48"/>
      <c r="E55" s="222" t="s">
        <v>43</v>
      </c>
      <c r="F55" s="222"/>
      <c r="G55" s="222"/>
      <c r="H55" s="222"/>
      <c r="I55" s="222"/>
      <c r="J55" s="222"/>
      <c r="K55" s="222"/>
      <c r="L55" s="223"/>
    </row>
    <row r="56" spans="2:18" ht="14.25" thickBot="1">
      <c r="B56" s="214"/>
      <c r="C56" s="215"/>
      <c r="D56" s="11"/>
      <c r="E56" s="2" t="s">
        <v>17</v>
      </c>
      <c r="L56" s="29"/>
      <c r="P56" s="49">
        <f>D56</f>
        <v>0</v>
      </c>
      <c r="Q56" s="49" t="s">
        <v>44</v>
      </c>
    </row>
    <row r="57" spans="2:18" ht="13.7" customHeight="1" thickBot="1">
      <c r="B57" s="214"/>
      <c r="C57" s="215"/>
      <c r="D57" s="10">
        <v>1</v>
      </c>
      <c r="E57" s="2" t="s">
        <v>18</v>
      </c>
      <c r="L57" s="29"/>
      <c r="P57" s="49">
        <f t="shared" ref="P57:P65" si="2">D57</f>
        <v>1</v>
      </c>
      <c r="Q57" s="49" t="s">
        <v>45</v>
      </c>
    </row>
    <row r="58" spans="2:18" ht="14.25" thickBot="1">
      <c r="B58" s="214"/>
      <c r="C58" s="215"/>
      <c r="D58" s="10"/>
      <c r="E58" s="2" t="s">
        <v>19</v>
      </c>
      <c r="L58" s="29"/>
      <c r="P58" s="49">
        <f t="shared" si="2"/>
        <v>0</v>
      </c>
      <c r="Q58" s="49" t="s">
        <v>46</v>
      </c>
    </row>
    <row r="59" spans="2:18" ht="14.25" thickBot="1">
      <c r="B59" s="214"/>
      <c r="C59" s="215"/>
      <c r="D59" s="10"/>
      <c r="E59" s="2" t="s">
        <v>20</v>
      </c>
      <c r="L59" s="29"/>
      <c r="P59" s="49">
        <f t="shared" si="2"/>
        <v>0</v>
      </c>
      <c r="Q59" s="49" t="s">
        <v>47</v>
      </c>
    </row>
    <row r="60" spans="2:18" ht="14.25" thickBot="1">
      <c r="B60" s="214"/>
      <c r="C60" s="215"/>
      <c r="D60" s="10"/>
      <c r="E60" s="2" t="s">
        <v>21</v>
      </c>
      <c r="L60" s="29"/>
      <c r="P60" s="49">
        <f t="shared" si="2"/>
        <v>0</v>
      </c>
      <c r="Q60" s="49" t="s">
        <v>48</v>
      </c>
    </row>
    <row r="61" spans="2:18" ht="14.25" thickBot="1">
      <c r="B61" s="214"/>
      <c r="C61" s="215"/>
      <c r="D61" s="10"/>
      <c r="E61" s="2" t="s">
        <v>22</v>
      </c>
      <c r="L61" s="29"/>
      <c r="P61" s="49">
        <f t="shared" si="2"/>
        <v>0</v>
      </c>
      <c r="Q61" s="49" t="s">
        <v>49</v>
      </c>
    </row>
    <row r="62" spans="2:18" ht="14.25" thickBot="1">
      <c r="B62" s="214"/>
      <c r="C62" s="215"/>
      <c r="D62" s="10"/>
      <c r="E62" s="2" t="s">
        <v>23</v>
      </c>
      <c r="L62" s="29"/>
      <c r="P62" s="49">
        <f t="shared" si="2"/>
        <v>0</v>
      </c>
      <c r="Q62" s="49" t="s">
        <v>50</v>
      </c>
    </row>
    <row r="63" spans="2:18" ht="14.25" thickBot="1">
      <c r="B63" s="214"/>
      <c r="C63" s="215"/>
      <c r="D63" s="10"/>
      <c r="E63" s="2" t="s">
        <v>24</v>
      </c>
      <c r="L63" s="29"/>
      <c r="P63" s="49">
        <f t="shared" si="2"/>
        <v>0</v>
      </c>
      <c r="Q63" s="49" t="s">
        <v>51</v>
      </c>
    </row>
    <row r="64" spans="2:18" ht="14.25" thickBot="1">
      <c r="B64" s="214"/>
      <c r="C64" s="215"/>
      <c r="D64" s="10"/>
      <c r="E64" s="2" t="s">
        <v>25</v>
      </c>
      <c r="L64" s="29"/>
      <c r="P64" s="49">
        <f t="shared" si="2"/>
        <v>0</v>
      </c>
      <c r="Q64" s="49" t="s">
        <v>52</v>
      </c>
    </row>
    <row r="65" spans="2:17" ht="14.25" thickBot="1">
      <c r="B65" s="216"/>
      <c r="C65" s="217"/>
      <c r="D65" s="31">
        <v>2</v>
      </c>
      <c r="E65" s="30" t="s">
        <v>26</v>
      </c>
      <c r="F65" s="22"/>
      <c r="G65" s="22"/>
      <c r="H65" s="22"/>
      <c r="I65" s="22"/>
      <c r="J65" s="22"/>
      <c r="K65" s="22"/>
      <c r="L65" s="18"/>
      <c r="P65" s="49">
        <f t="shared" si="2"/>
        <v>2</v>
      </c>
      <c r="Q65" s="49" t="s">
        <v>53</v>
      </c>
    </row>
  </sheetData>
  <sheetProtection selectLockedCells="1" selectUnlockedCells="1"/>
  <mergeCells count="58">
    <mergeCell ref="B1:L2"/>
    <mergeCell ref="B7:I7"/>
    <mergeCell ref="K3:L3"/>
    <mergeCell ref="K4:L4"/>
    <mergeCell ref="C5:L5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3:C65"/>
    <mergeCell ref="K45:L45"/>
    <mergeCell ref="K46:L46"/>
    <mergeCell ref="D47:G47"/>
    <mergeCell ref="G49:L52"/>
    <mergeCell ref="E55:L55"/>
  </mergeCells>
  <phoneticPr fontId="1"/>
  <conditionalFormatting sqref="D14 H14 L15 D16:E16 H16:L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5:L45">
    <cfRule type="expression" dxfId="5" priority="1">
      <formula>$P$45=TRUE</formula>
    </cfRule>
  </conditionalFormatting>
  <conditionalFormatting sqref="K46:L46">
    <cfRule type="expression" dxfId="4" priority="2">
      <formula>$P$46=TRUE</formula>
    </cfRule>
  </conditionalFormatting>
  <dataValidations count="3">
    <dataValidation type="list" allowBlank="1" showInputMessage="1" showErrorMessage="1" sqref="H8:L8 H14:L14" xr:uid="{00000000-0002-0000-0300-000000000000}">
      <formula1>$P$6:$P$10</formula1>
    </dataValidation>
    <dataValidation type="custom" errorStyle="information" allowBlank="1" showInputMessage="1" error="国名を記入してください_x000a_Describe the country name" sqref="P45" xr:uid="{00000000-0002-0000-0300-000001000000}">
      <formula1>P45=TRUE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300-000002000000}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65"/>
  <sheetViews>
    <sheetView showGridLines="0" zoomScale="85" zoomScaleNormal="85" zoomScaleSheetLayoutView="115" workbookViewId="0">
      <selection activeCell="B13" sqref="B13:L13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9" customWidth="1"/>
    <col min="14" max="14" width="40.125" style="6" customWidth="1"/>
    <col min="15" max="15" width="34.5" style="49" customWidth="1"/>
    <col min="16" max="18" width="34.5" style="49" hidden="1" customWidth="1"/>
    <col min="19" max="19" width="28.125" style="6" customWidth="1"/>
    <col min="20" max="22" width="28.125" customWidth="1"/>
  </cols>
  <sheetData>
    <row r="1" spans="2:17" ht="30" customHeight="1">
      <c r="B1" s="127" t="s">
        <v>125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7" ht="13.7" customHeight="1" thickBot="1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7" ht="14.25" thickBot="1">
      <c r="F3" t="s">
        <v>91</v>
      </c>
      <c r="G3" s="56"/>
      <c r="H3" s="57"/>
      <c r="J3" t="str">
        <f>IF(COUNTA(H3)=0, "", "仮会場番号")</f>
        <v/>
      </c>
      <c r="K3" s="288"/>
      <c r="L3" s="255"/>
      <c r="P3" s="49">
        <f>LENB(L3)</f>
        <v>0</v>
      </c>
      <c r="Q3" s="49" t="str">
        <f>IF(P3=1,CONCATENATE("K-00",L3),IF(P3=2,CONCATENATE("K-0",L3),CONCATENATE("K-",L3)))</f>
        <v>K-</v>
      </c>
    </row>
    <row r="4" spans="2:17" ht="16.350000000000001" customHeight="1" thickBot="1">
      <c r="C4" s="6" t="str">
        <f>IF(ISBLANK(D8)=TRUE, " ",  CONCATENATE("この申請票のファイル名を P_031", J9,L9, "(", D8, ")_a　としてください"))</f>
        <v>この申請票のファイル名を P_031222333(Ueo Aiue)_a　としてください</v>
      </c>
      <c r="J4" t="str">
        <f>IF(COUNTA(H3)=0, "", "座長")</f>
        <v/>
      </c>
      <c r="K4" s="288"/>
      <c r="L4" s="255"/>
      <c r="M4" s="35"/>
    </row>
    <row r="5" spans="2:17" ht="16.350000000000001" customHeight="1">
      <c r="C5" s="289" t="str">
        <f>IF(ISBLANK(D8)=TRUE,"",CONCATENATE("Name this application form file as 'P_031",J9,L9,"(",D8,")_a'　"))</f>
        <v>Name this application form file as 'P_031222333(Ueo Aiue)_a'　</v>
      </c>
      <c r="D5" s="289"/>
      <c r="E5" s="289"/>
      <c r="F5" s="289"/>
      <c r="G5" s="289"/>
      <c r="H5" s="289"/>
      <c r="I5" s="289"/>
      <c r="J5" s="289"/>
      <c r="K5" s="289"/>
      <c r="L5" s="289"/>
    </row>
    <row r="6" spans="2:17" ht="14.25" thickBot="1">
      <c r="L6" s="51"/>
    </row>
    <row r="7" spans="2:17" ht="42.6" customHeight="1" thickBot="1">
      <c r="B7" s="279" t="s">
        <v>126</v>
      </c>
      <c r="C7" s="287"/>
      <c r="D7" s="287"/>
      <c r="E7" s="287"/>
      <c r="F7" s="287"/>
      <c r="G7" s="287"/>
      <c r="H7" s="287"/>
      <c r="I7" s="287"/>
      <c r="J7" s="60" t="s">
        <v>113</v>
      </c>
      <c r="K7" s="59"/>
      <c r="L7" s="58" t="s">
        <v>114</v>
      </c>
      <c r="P7" s="49" t="s">
        <v>79</v>
      </c>
    </row>
    <row r="8" spans="2:17" ht="16.7" customHeight="1" thickBot="1">
      <c r="B8" s="282" t="s">
        <v>4</v>
      </c>
      <c r="C8" s="275"/>
      <c r="D8" s="270" t="s">
        <v>105</v>
      </c>
      <c r="E8" s="271"/>
      <c r="F8" s="266" t="s">
        <v>90</v>
      </c>
      <c r="G8" s="267"/>
      <c r="H8" s="284" t="s">
        <v>77</v>
      </c>
      <c r="I8" s="285"/>
      <c r="J8" s="285"/>
      <c r="K8" s="285"/>
      <c r="L8" s="286"/>
      <c r="N8" s="185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185"/>
      <c r="P8" s="49" t="s">
        <v>76</v>
      </c>
    </row>
    <row r="9" spans="2:17" ht="30" customHeight="1" thickBot="1">
      <c r="B9" s="268"/>
      <c r="C9" s="269"/>
      <c r="D9" s="272"/>
      <c r="E9" s="283"/>
      <c r="F9" s="243" t="s">
        <v>6</v>
      </c>
      <c r="G9" s="244"/>
      <c r="H9" s="12" t="s">
        <v>1</v>
      </c>
      <c r="I9" s="13" t="s">
        <v>2</v>
      </c>
      <c r="J9" s="14">
        <v>222</v>
      </c>
      <c r="K9" s="15" t="s">
        <v>3</v>
      </c>
      <c r="L9" s="16">
        <v>333</v>
      </c>
      <c r="N9" s="185"/>
      <c r="O9" s="185"/>
      <c r="P9" s="49" t="s">
        <v>77</v>
      </c>
    </row>
    <row r="10" spans="2:17" ht="46.35" customHeight="1" thickBot="1">
      <c r="B10" s="243" t="s">
        <v>5</v>
      </c>
      <c r="C10" s="244"/>
      <c r="D10" s="245" t="s">
        <v>98</v>
      </c>
      <c r="E10" s="245"/>
      <c r="F10" s="246" t="s">
        <v>7</v>
      </c>
      <c r="G10" s="247"/>
      <c r="H10" s="278" t="s">
        <v>99</v>
      </c>
      <c r="I10" s="248"/>
      <c r="J10" s="248"/>
      <c r="K10" s="248"/>
      <c r="L10" s="249"/>
      <c r="P10" s="49" t="s">
        <v>78</v>
      </c>
    </row>
    <row r="11" spans="2:17" ht="14.45" customHeight="1" thickBot="1">
      <c r="D11" s="1"/>
      <c r="E11" s="1"/>
      <c r="F11" s="1"/>
      <c r="G11" s="1"/>
    </row>
    <row r="12" spans="2:17" ht="31.35" customHeight="1" thickBot="1">
      <c r="B12" s="279" t="s">
        <v>127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1"/>
    </row>
    <row r="13" spans="2:17" ht="27" customHeight="1" thickBot="1">
      <c r="B13" s="263"/>
      <c r="C13" s="264"/>
      <c r="D13" s="264"/>
      <c r="E13" s="264"/>
      <c r="F13" s="264"/>
      <c r="G13" s="264"/>
      <c r="H13" s="264"/>
      <c r="I13" s="264"/>
      <c r="J13" s="264"/>
      <c r="K13" s="264"/>
      <c r="L13" s="265"/>
      <c r="P13" s="49" t="b">
        <v>1</v>
      </c>
    </row>
    <row r="14" spans="2:17" ht="16.7" customHeight="1" thickBot="1">
      <c r="B14" s="266" t="s">
        <v>4</v>
      </c>
      <c r="C14" s="267"/>
      <c r="D14" s="270"/>
      <c r="E14" s="271"/>
      <c r="F14" s="274" t="s">
        <v>90</v>
      </c>
      <c r="G14" s="275"/>
      <c r="H14" s="276"/>
      <c r="I14" s="245"/>
      <c r="J14" s="245"/>
      <c r="K14" s="245"/>
      <c r="L14" s="277"/>
      <c r="N14" s="185" t="str">
        <f>IF(H14=P9,"学生会員は単年度資格です。2020年度に更新してください。
Student membership has a single year status. Please renew your status before the meeting.", "")</f>
        <v/>
      </c>
      <c r="O14" s="185"/>
    </row>
    <row r="15" spans="2:17" ht="30" customHeight="1" thickBot="1">
      <c r="B15" s="268"/>
      <c r="C15" s="269"/>
      <c r="D15" s="272"/>
      <c r="E15" s="273"/>
      <c r="F15" s="243" t="s">
        <v>6</v>
      </c>
      <c r="G15" s="244"/>
      <c r="H15" s="12" t="s">
        <v>1</v>
      </c>
      <c r="I15" s="13" t="s">
        <v>2</v>
      </c>
      <c r="J15" s="14"/>
      <c r="K15" s="15" t="s">
        <v>3</v>
      </c>
      <c r="L15" s="16"/>
      <c r="N15" s="185"/>
      <c r="O15" s="185"/>
    </row>
    <row r="16" spans="2:17" ht="46.35" customHeight="1" thickBot="1">
      <c r="B16" s="243" t="s">
        <v>5</v>
      </c>
      <c r="C16" s="244"/>
      <c r="D16" s="245"/>
      <c r="E16" s="245"/>
      <c r="F16" s="246" t="s">
        <v>7</v>
      </c>
      <c r="G16" s="247"/>
      <c r="H16" s="248"/>
      <c r="I16" s="248"/>
      <c r="J16" s="248"/>
      <c r="K16" s="248"/>
      <c r="L16" s="249"/>
    </row>
    <row r="17" spans="2:13" ht="14.45" customHeight="1" thickBot="1">
      <c r="D17" s="1"/>
      <c r="E17" s="1"/>
      <c r="F17" s="1"/>
      <c r="G17" s="1"/>
    </row>
    <row r="18" spans="2:13" ht="27" customHeight="1" thickBot="1">
      <c r="B18" s="250" t="s">
        <v>27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2"/>
    </row>
    <row r="19" spans="2:13" ht="51.75" customHeight="1" thickBot="1">
      <c r="B19" s="253" t="s">
        <v>101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5"/>
    </row>
    <row r="20" spans="2:13" ht="14.45" customHeight="1" thickBot="1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3" ht="27" customHeight="1">
      <c r="B21" s="256" t="s">
        <v>73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8"/>
    </row>
    <row r="22" spans="2:13" ht="48.6" customHeight="1">
      <c r="B22" s="38"/>
      <c r="C22" s="50" t="s">
        <v>72</v>
      </c>
      <c r="D22" s="259" t="s">
        <v>111</v>
      </c>
      <c r="E22" s="260"/>
      <c r="F22" s="260"/>
      <c r="G22" s="261" t="s">
        <v>5</v>
      </c>
      <c r="H22" s="260"/>
      <c r="I22" s="260"/>
      <c r="J22" s="260"/>
      <c r="K22" s="260"/>
      <c r="L22" s="262"/>
    </row>
    <row r="23" spans="2:13" ht="27" customHeight="1">
      <c r="B23" s="36">
        <v>1</v>
      </c>
      <c r="C23" s="52" t="s">
        <v>102</v>
      </c>
      <c r="D23" s="240" t="s">
        <v>106</v>
      </c>
      <c r="E23" s="240"/>
      <c r="F23" s="240"/>
      <c r="G23" s="241" t="s">
        <v>107</v>
      </c>
      <c r="H23" s="241"/>
      <c r="I23" s="241"/>
      <c r="J23" s="241"/>
      <c r="K23" s="241"/>
      <c r="L23" s="242"/>
      <c r="M23" s="6"/>
    </row>
    <row r="24" spans="2:13" ht="27" customHeight="1">
      <c r="B24" s="36">
        <v>2</v>
      </c>
      <c r="C24" s="52"/>
      <c r="D24" s="236" t="s">
        <v>103</v>
      </c>
      <c r="E24" s="236"/>
      <c r="F24" s="236"/>
      <c r="G24" s="237" t="s">
        <v>104</v>
      </c>
      <c r="H24" s="237"/>
      <c r="I24" s="237"/>
      <c r="J24" s="237"/>
      <c r="K24" s="237"/>
      <c r="L24" s="238"/>
    </row>
    <row r="25" spans="2:13" ht="27" customHeight="1">
      <c r="B25" s="36">
        <v>3</v>
      </c>
      <c r="C25" s="52"/>
      <c r="D25" s="236"/>
      <c r="E25" s="236"/>
      <c r="F25" s="236"/>
      <c r="G25" s="237"/>
      <c r="H25" s="237"/>
      <c r="I25" s="237"/>
      <c r="J25" s="237"/>
      <c r="K25" s="237"/>
      <c r="L25" s="238"/>
    </row>
    <row r="26" spans="2:13" ht="27" customHeight="1">
      <c r="B26" s="36">
        <v>4</v>
      </c>
      <c r="C26" s="52"/>
      <c r="D26" s="236"/>
      <c r="E26" s="236"/>
      <c r="F26" s="236"/>
      <c r="G26" s="237"/>
      <c r="H26" s="237"/>
      <c r="I26" s="237"/>
      <c r="J26" s="237"/>
      <c r="K26" s="237"/>
      <c r="L26" s="238"/>
    </row>
    <row r="27" spans="2:13" ht="33" customHeight="1">
      <c r="B27" s="36">
        <v>5</v>
      </c>
      <c r="C27" s="52"/>
      <c r="D27" s="236"/>
      <c r="E27" s="236"/>
      <c r="F27" s="236"/>
      <c r="G27" s="54"/>
      <c r="H27" s="237"/>
      <c r="I27" s="237"/>
      <c r="J27" s="237"/>
      <c r="K27" s="237"/>
      <c r="L27" s="238"/>
    </row>
    <row r="28" spans="2:13" ht="33" customHeight="1">
      <c r="B28" s="36">
        <v>6</v>
      </c>
      <c r="C28" s="52"/>
      <c r="D28" s="239"/>
      <c r="E28" s="239"/>
      <c r="F28" s="239"/>
      <c r="G28" s="237"/>
      <c r="H28" s="237"/>
      <c r="I28" s="237"/>
      <c r="J28" s="237"/>
      <c r="K28" s="237"/>
      <c r="L28" s="238"/>
    </row>
    <row r="29" spans="2:13" ht="33" customHeight="1">
      <c r="B29" s="36">
        <v>7</v>
      </c>
      <c r="C29" s="52"/>
      <c r="D29" s="239"/>
      <c r="E29" s="239"/>
      <c r="F29" s="239"/>
      <c r="G29" s="237"/>
      <c r="H29" s="237"/>
      <c r="I29" s="237"/>
      <c r="J29" s="237"/>
      <c r="K29" s="237"/>
      <c r="L29" s="238"/>
    </row>
    <row r="30" spans="2:13" ht="33" customHeight="1" thickBot="1">
      <c r="B30" s="37">
        <v>8</v>
      </c>
      <c r="C30" s="53"/>
      <c r="D30" s="224"/>
      <c r="E30" s="224"/>
      <c r="F30" s="224"/>
      <c r="G30" s="55"/>
      <c r="H30" s="225"/>
      <c r="I30" s="225"/>
      <c r="J30" s="225"/>
      <c r="K30" s="225"/>
      <c r="L30" s="226"/>
    </row>
    <row r="31" spans="2:13" ht="33" customHeight="1">
      <c r="C31" s="227" t="str">
        <f>IF(COUNTA(C23:C30)=0,"↑コレスポンディング・オーサーに'*'をつけてください。Put '*' for the corresponding author.","")</f>
        <v/>
      </c>
      <c r="D31" s="227"/>
      <c r="E31" s="227"/>
      <c r="F31" s="227"/>
      <c r="G31" s="227"/>
      <c r="H31" s="227"/>
      <c r="I31" s="227"/>
      <c r="J31" s="227"/>
      <c r="K31" s="227"/>
      <c r="L31" s="227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39" t="s">
        <v>29</v>
      </c>
      <c r="C33" s="41"/>
      <c r="D33" s="228"/>
      <c r="E33" s="17"/>
      <c r="F33" s="8"/>
      <c r="G33" s="230" t="s">
        <v>68</v>
      </c>
      <c r="H33" s="231"/>
      <c r="I33" s="231"/>
      <c r="J33" s="231"/>
      <c r="K33" s="234">
        <v>4</v>
      </c>
      <c r="L33" s="19" t="s">
        <v>63</v>
      </c>
      <c r="P33" s="49" t="b">
        <v>0</v>
      </c>
    </row>
    <row r="34" spans="2:18" ht="14.25" thickBot="1">
      <c r="B34" s="42" t="s">
        <v>8</v>
      </c>
      <c r="C34" s="44"/>
      <c r="D34" s="229"/>
      <c r="E34" s="18"/>
      <c r="F34" s="8"/>
      <c r="G34" s="232"/>
      <c r="H34" s="233"/>
      <c r="I34" s="233"/>
      <c r="J34" s="233"/>
      <c r="K34" s="235"/>
      <c r="L34" s="20" t="s">
        <v>64</v>
      </c>
      <c r="P34" s="49" t="b">
        <v>1</v>
      </c>
    </row>
    <row r="35" spans="2:18" ht="13.7" customHeight="1">
      <c r="B35" s="6" t="str">
        <f>IF(AND(P34=FALSE,P33=FALSE),"↑使用する言語を選んでください。
Choose the language you use at presentation","")</f>
        <v/>
      </c>
      <c r="F35" s="1"/>
      <c r="G35" s="1"/>
      <c r="H35" s="1"/>
      <c r="I35" s="1"/>
      <c r="J35" s="1"/>
      <c r="K35" s="1"/>
      <c r="L35" s="1"/>
    </row>
    <row r="36" spans="2:18" ht="14.45" hidden="1" customHeight="1" thickBot="1"/>
    <row r="37" spans="2:18" hidden="1">
      <c r="B37" s="39" t="s">
        <v>65</v>
      </c>
      <c r="C37" s="40"/>
      <c r="D37" s="40"/>
      <c r="E37" s="41"/>
      <c r="F37" s="21"/>
      <c r="G37" s="21"/>
      <c r="H37" s="21"/>
      <c r="I37" s="21"/>
      <c r="J37" s="17"/>
      <c r="P37" s="49" t="b">
        <v>1</v>
      </c>
    </row>
    <row r="38" spans="2:18" ht="14.25" hidden="1" thickBot="1">
      <c r="B38" s="42" t="s">
        <v>28</v>
      </c>
      <c r="C38" s="43"/>
      <c r="D38" s="43"/>
      <c r="E38" s="44"/>
      <c r="F38" s="22"/>
      <c r="G38" s="22"/>
      <c r="H38" s="22"/>
      <c r="I38" s="22"/>
      <c r="J38" s="18"/>
      <c r="P38" s="49" t="b">
        <v>0</v>
      </c>
    </row>
    <row r="39" spans="2:18" ht="14.45" customHeight="1" thickBot="1"/>
    <row r="40" spans="2:18">
      <c r="B40" s="39" t="s">
        <v>115</v>
      </c>
      <c r="C40" s="40"/>
      <c r="D40" s="40"/>
      <c r="E40" s="40"/>
      <c r="F40" s="45"/>
      <c r="G40" s="41"/>
      <c r="H40" s="21"/>
      <c r="I40" s="23" t="b">
        <v>0</v>
      </c>
      <c r="J40" s="21"/>
      <c r="K40" s="21"/>
      <c r="L40" s="17"/>
      <c r="P40" s="49" t="b">
        <v>1</v>
      </c>
    </row>
    <row r="41" spans="2:18" ht="13.5" customHeight="1" thickBot="1">
      <c r="B41" s="42" t="s">
        <v>9</v>
      </c>
      <c r="C41" s="43"/>
      <c r="D41" s="43"/>
      <c r="E41" s="43"/>
      <c r="F41" s="46"/>
      <c r="G41" s="47"/>
      <c r="H41" s="22"/>
      <c r="I41" s="24" t="b">
        <v>0</v>
      </c>
      <c r="J41" s="22"/>
      <c r="K41" s="25"/>
      <c r="L41" s="26"/>
      <c r="P41" s="49" t="b">
        <v>0</v>
      </c>
    </row>
    <row r="42" spans="2:18" ht="14.45" customHeight="1" thickBot="1"/>
    <row r="43" spans="2:18" ht="13.7" customHeight="1" thickBot="1">
      <c r="B43" s="212" t="s">
        <v>116</v>
      </c>
      <c r="C43" s="213"/>
      <c r="D43" s="32" t="s">
        <v>70</v>
      </c>
      <c r="E43" s="32"/>
      <c r="F43" s="32"/>
      <c r="G43" s="32"/>
      <c r="H43" s="32"/>
      <c r="I43" s="32"/>
      <c r="J43" s="32"/>
      <c r="K43" s="32"/>
      <c r="L43" s="33"/>
    </row>
    <row r="44" spans="2:18">
      <c r="B44" s="214"/>
      <c r="C44" s="215"/>
      <c r="D44" s="9" t="b">
        <v>0</v>
      </c>
      <c r="E44" s="2" t="s">
        <v>10</v>
      </c>
      <c r="J44" s="7" t="str">
        <f>IF(AND(P45=TRUE, ISBLANK(K45)=TRUE), "国名を記入してください Input the country name", "")</f>
        <v/>
      </c>
      <c r="L44" s="29"/>
      <c r="P44" s="49" t="b">
        <v>0</v>
      </c>
      <c r="Q44" s="49" t="s">
        <v>56</v>
      </c>
      <c r="R44" s="49">
        <f t="shared" ref="R44:R46" si="0">IF(P44=TRUE, 1, 0)</f>
        <v>0</v>
      </c>
    </row>
    <row r="45" spans="2:18">
      <c r="B45" s="214"/>
      <c r="C45" s="215"/>
      <c r="D45" s="9" t="b">
        <v>0</v>
      </c>
      <c r="E45" s="2" t="s">
        <v>11</v>
      </c>
      <c r="G45" s="3" t="s">
        <v>12</v>
      </c>
      <c r="J45" s="4"/>
      <c r="K45" s="218"/>
      <c r="L45" s="219"/>
      <c r="P45" s="49" t="b">
        <v>0</v>
      </c>
      <c r="Q45" s="49" t="s">
        <v>57</v>
      </c>
      <c r="R45" s="49">
        <f t="shared" si="0"/>
        <v>0</v>
      </c>
    </row>
    <row r="46" spans="2:18">
      <c r="B46" s="214"/>
      <c r="C46" s="215"/>
      <c r="D46" s="9" t="b">
        <v>0</v>
      </c>
      <c r="E46" s="2" t="s">
        <v>55</v>
      </c>
      <c r="G46" s="3" t="s">
        <v>13</v>
      </c>
      <c r="J46" s="4"/>
      <c r="K46" s="218" t="s">
        <v>112</v>
      </c>
      <c r="L46" s="219"/>
      <c r="P46" s="49" t="b">
        <v>1</v>
      </c>
      <c r="Q46" s="49" t="s">
        <v>58</v>
      </c>
      <c r="R46" s="49">
        <f t="shared" si="0"/>
        <v>1</v>
      </c>
    </row>
    <row r="47" spans="2:18" ht="14.25" thickBot="1">
      <c r="B47" s="214"/>
      <c r="C47" s="215"/>
      <c r="D47" s="220" t="str">
        <f>IF(R47&gt;=2, "↑どれか「一つ」を選んでください。Choose'one'", "")</f>
        <v/>
      </c>
      <c r="E47" s="220"/>
      <c r="F47" s="220"/>
      <c r="G47" s="220"/>
      <c r="J47" s="7" t="str">
        <f>IF(AND(P46=TRUE, ISBLANK(K46)=TRUE), "国・地域名を記入してください Input the area/country name", "")</f>
        <v/>
      </c>
      <c r="L47" s="29"/>
      <c r="R47" s="49">
        <f>SUM(R44:R46)</f>
        <v>1</v>
      </c>
    </row>
    <row r="48" spans="2:18" ht="14.25" thickBot="1">
      <c r="B48" s="214"/>
      <c r="C48" s="215"/>
      <c r="D48" s="32" t="s">
        <v>75</v>
      </c>
      <c r="E48" s="32"/>
      <c r="F48" s="32"/>
      <c r="G48" s="32"/>
      <c r="H48" s="32"/>
      <c r="I48" s="32"/>
      <c r="J48" s="32"/>
      <c r="K48" s="32"/>
      <c r="L48" s="33"/>
    </row>
    <row r="49" spans="2:18">
      <c r="B49" s="214"/>
      <c r="C49" s="215"/>
      <c r="D49" s="9" t="b">
        <v>0</v>
      </c>
      <c r="E49" s="4" t="s">
        <v>14</v>
      </c>
      <c r="G49" s="220"/>
      <c r="H49" s="220"/>
      <c r="I49" s="220"/>
      <c r="J49" s="220"/>
      <c r="K49" s="220"/>
      <c r="L49" s="221"/>
      <c r="P49" s="49" t="b">
        <v>1</v>
      </c>
      <c r="Q49" s="49" t="s">
        <v>59</v>
      </c>
      <c r="R49" s="49">
        <f>IF(P49=TRUE, 1, 0)</f>
        <v>1</v>
      </c>
    </row>
    <row r="50" spans="2:18">
      <c r="B50" s="214"/>
      <c r="C50" s="215"/>
      <c r="D50" s="9" t="b">
        <v>0</v>
      </c>
      <c r="E50" s="2" t="s">
        <v>74</v>
      </c>
      <c r="G50" s="220"/>
      <c r="H50" s="220"/>
      <c r="I50" s="220"/>
      <c r="J50" s="220"/>
      <c r="K50" s="220"/>
      <c r="L50" s="221"/>
      <c r="P50" s="49" t="b">
        <v>1</v>
      </c>
      <c r="Q50" s="49" t="s">
        <v>60</v>
      </c>
      <c r="R50" s="49">
        <f t="shared" ref="R50:R52" si="1">IF(P50=TRUE, 1, 0)</f>
        <v>1</v>
      </c>
    </row>
    <row r="51" spans="2:18">
      <c r="B51" s="214"/>
      <c r="C51" s="215"/>
      <c r="D51" s="9" t="b">
        <v>0</v>
      </c>
      <c r="E51" s="2" t="s">
        <v>15</v>
      </c>
      <c r="G51" s="220"/>
      <c r="H51" s="220"/>
      <c r="I51" s="220"/>
      <c r="J51" s="220"/>
      <c r="K51" s="220"/>
      <c r="L51" s="221"/>
      <c r="P51" s="49" t="b">
        <v>0</v>
      </c>
      <c r="Q51" s="49" t="s">
        <v>61</v>
      </c>
      <c r="R51" s="49">
        <f t="shared" si="1"/>
        <v>0</v>
      </c>
    </row>
    <row r="52" spans="2:18">
      <c r="B52" s="214"/>
      <c r="C52" s="215"/>
      <c r="D52" s="9" t="b">
        <v>0</v>
      </c>
      <c r="E52" s="2" t="s">
        <v>16</v>
      </c>
      <c r="G52" s="220"/>
      <c r="H52" s="220"/>
      <c r="I52" s="220"/>
      <c r="J52" s="220"/>
      <c r="K52" s="220"/>
      <c r="L52" s="221"/>
      <c r="P52" s="49" t="b">
        <v>1</v>
      </c>
      <c r="Q52" s="49" t="s">
        <v>62</v>
      </c>
      <c r="R52" s="49">
        <f t="shared" si="1"/>
        <v>1</v>
      </c>
    </row>
    <row r="53" spans="2:18" ht="14.25" thickBot="1">
      <c r="B53" s="214"/>
      <c r="C53" s="215"/>
      <c r="E53" s="5"/>
      <c r="L53" s="29"/>
      <c r="R53" s="49">
        <f>SUM(R49:R52)</f>
        <v>3</v>
      </c>
    </row>
    <row r="54" spans="2:18">
      <c r="B54" s="214"/>
      <c r="C54" s="215"/>
      <c r="D54" s="27" t="s">
        <v>67</v>
      </c>
      <c r="E54" s="34"/>
      <c r="F54" s="27"/>
      <c r="G54" s="27"/>
      <c r="H54" s="27"/>
      <c r="I54" s="27"/>
      <c r="J54" s="27"/>
      <c r="K54" s="27"/>
      <c r="L54" s="28"/>
    </row>
    <row r="55" spans="2:18" ht="29.45" customHeight="1" thickBot="1">
      <c r="B55" s="214"/>
      <c r="C55" s="215"/>
      <c r="D55" s="48"/>
      <c r="E55" s="222" t="s">
        <v>43</v>
      </c>
      <c r="F55" s="222"/>
      <c r="G55" s="222"/>
      <c r="H55" s="222"/>
      <c r="I55" s="222"/>
      <c r="J55" s="222"/>
      <c r="K55" s="222"/>
      <c r="L55" s="223"/>
    </row>
    <row r="56" spans="2:18" ht="14.25" thickBot="1">
      <c r="B56" s="214"/>
      <c r="C56" s="215"/>
      <c r="D56" s="11"/>
      <c r="E56" s="2" t="s">
        <v>17</v>
      </c>
      <c r="L56" s="29"/>
      <c r="P56" s="49">
        <f>D56</f>
        <v>0</v>
      </c>
      <c r="Q56" s="49" t="s">
        <v>44</v>
      </c>
    </row>
    <row r="57" spans="2:18" ht="13.7" customHeight="1" thickBot="1">
      <c r="B57" s="214"/>
      <c r="C57" s="215"/>
      <c r="D57" s="10">
        <v>1</v>
      </c>
      <c r="E57" s="2" t="s">
        <v>18</v>
      </c>
      <c r="L57" s="29"/>
      <c r="P57" s="49">
        <f t="shared" ref="P57:P65" si="2">D57</f>
        <v>1</v>
      </c>
      <c r="Q57" s="49" t="s">
        <v>45</v>
      </c>
    </row>
    <row r="58" spans="2:18" ht="14.25" thickBot="1">
      <c r="B58" s="214"/>
      <c r="C58" s="215"/>
      <c r="D58" s="10"/>
      <c r="E58" s="2" t="s">
        <v>19</v>
      </c>
      <c r="L58" s="29"/>
      <c r="P58" s="49">
        <f t="shared" si="2"/>
        <v>0</v>
      </c>
      <c r="Q58" s="49" t="s">
        <v>46</v>
      </c>
    </row>
    <row r="59" spans="2:18" ht="14.25" thickBot="1">
      <c r="B59" s="214"/>
      <c r="C59" s="215"/>
      <c r="D59" s="10"/>
      <c r="E59" s="2" t="s">
        <v>20</v>
      </c>
      <c r="L59" s="29"/>
      <c r="P59" s="49">
        <f t="shared" si="2"/>
        <v>0</v>
      </c>
      <c r="Q59" s="49" t="s">
        <v>47</v>
      </c>
    </row>
    <row r="60" spans="2:18" ht="14.25" thickBot="1">
      <c r="B60" s="214"/>
      <c r="C60" s="215"/>
      <c r="D60" s="10"/>
      <c r="E60" s="2" t="s">
        <v>21</v>
      </c>
      <c r="L60" s="29"/>
      <c r="P60" s="49">
        <f t="shared" si="2"/>
        <v>0</v>
      </c>
      <c r="Q60" s="49" t="s">
        <v>48</v>
      </c>
    </row>
    <row r="61" spans="2:18" ht="14.25" thickBot="1">
      <c r="B61" s="214"/>
      <c r="C61" s="215"/>
      <c r="D61" s="10"/>
      <c r="E61" s="2" t="s">
        <v>22</v>
      </c>
      <c r="L61" s="29"/>
      <c r="P61" s="49">
        <f t="shared" si="2"/>
        <v>0</v>
      </c>
      <c r="Q61" s="49" t="s">
        <v>49</v>
      </c>
    </row>
    <row r="62" spans="2:18" ht="14.25" thickBot="1">
      <c r="B62" s="214"/>
      <c r="C62" s="215"/>
      <c r="D62" s="10"/>
      <c r="E62" s="2" t="s">
        <v>23</v>
      </c>
      <c r="L62" s="29"/>
      <c r="P62" s="49">
        <f t="shared" si="2"/>
        <v>0</v>
      </c>
      <c r="Q62" s="49" t="s">
        <v>50</v>
      </c>
    </row>
    <row r="63" spans="2:18" ht="14.25" thickBot="1">
      <c r="B63" s="214"/>
      <c r="C63" s="215"/>
      <c r="D63" s="10"/>
      <c r="E63" s="2" t="s">
        <v>24</v>
      </c>
      <c r="L63" s="29"/>
      <c r="P63" s="49">
        <f t="shared" si="2"/>
        <v>0</v>
      </c>
      <c r="Q63" s="49" t="s">
        <v>51</v>
      </c>
    </row>
    <row r="64" spans="2:18" ht="14.25" thickBot="1">
      <c r="B64" s="214"/>
      <c r="C64" s="215"/>
      <c r="D64" s="10"/>
      <c r="E64" s="2" t="s">
        <v>25</v>
      </c>
      <c r="L64" s="29"/>
      <c r="P64" s="49">
        <f t="shared" si="2"/>
        <v>0</v>
      </c>
      <c r="Q64" s="49" t="s">
        <v>52</v>
      </c>
    </row>
    <row r="65" spans="2:17" ht="14.25" thickBot="1">
      <c r="B65" s="216"/>
      <c r="C65" s="217"/>
      <c r="D65" s="31">
        <v>2</v>
      </c>
      <c r="E65" s="30" t="s">
        <v>26</v>
      </c>
      <c r="F65" s="22"/>
      <c r="G65" s="22"/>
      <c r="H65" s="22"/>
      <c r="I65" s="22"/>
      <c r="J65" s="22"/>
      <c r="K65" s="22"/>
      <c r="L65" s="18"/>
      <c r="P65" s="49">
        <f t="shared" si="2"/>
        <v>2</v>
      </c>
      <c r="Q65" s="49" t="s">
        <v>53</v>
      </c>
    </row>
  </sheetData>
  <sheetProtection selectLockedCells="1" selectUnlockedCells="1"/>
  <mergeCells count="58">
    <mergeCell ref="B1:L2"/>
    <mergeCell ref="B7:I7"/>
    <mergeCell ref="K3:L3"/>
    <mergeCell ref="K4:L4"/>
    <mergeCell ref="C5:L5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3:C65"/>
    <mergeCell ref="K45:L45"/>
    <mergeCell ref="K46:L46"/>
    <mergeCell ref="D47:G47"/>
    <mergeCell ref="G49:L52"/>
    <mergeCell ref="E55:L55"/>
  </mergeCells>
  <phoneticPr fontId="1"/>
  <conditionalFormatting sqref="D14 H14 L15 D16:E16 H16:L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5:L45">
    <cfRule type="expression" dxfId="1" priority="1">
      <formula>$P$45=TRUE</formula>
    </cfRule>
  </conditionalFormatting>
  <conditionalFormatting sqref="K46:L46">
    <cfRule type="expression" dxfId="0" priority="2">
      <formula>$P$46=TRUE</formula>
    </cfRule>
  </conditionalFormatting>
  <dataValidations disablePrompts="1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400-000000000000}"/>
    <dataValidation type="custom" errorStyle="information" allowBlank="1" showInputMessage="1" error="国名を記入してください_x000a_Describe the country name" sqref="P45" xr:uid="{00000000-0002-0000-0400-000001000000}">
      <formula1>P45=TRUE</formula1>
    </dataValidation>
    <dataValidation type="list" allowBlank="1" showInputMessage="1" showErrorMessage="1" sqref="H8:L8 H14:L14" xr:uid="{00000000-0002-0000-0400-000002000000}">
      <formula1>$P$6:$P$10</formula1>
    </dataValidation>
  </dataValidations>
  <hyperlinks>
    <hyperlink ref="H10" r:id="rId1" xr:uid="{00000000-0004-0000-0400-000000000000}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9</xdr:col>
                    <xdr:colOff>981075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152400</xdr:rowOff>
                  </from>
                  <to>
                    <xdr:col>9</xdr:col>
                    <xdr:colOff>981075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142875</xdr:rowOff>
                  </from>
                  <to>
                    <xdr:col>4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48</xdr:row>
                    <xdr:rowOff>142875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49</xdr:row>
                    <xdr:rowOff>142875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50</xdr:row>
                    <xdr:rowOff>142875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43</xdr:row>
                    <xdr:rowOff>152400</xdr:rowOff>
                  </from>
                  <to>
                    <xdr:col>4</xdr:col>
                    <xdr:colOff>28575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44</xdr:row>
                    <xdr:rowOff>152400</xdr:rowOff>
                  </from>
                  <to>
                    <xdr:col>4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諏訪 優子</cp:lastModifiedBy>
  <cp:lastPrinted>2018-10-29T10:33:08Z</cp:lastPrinted>
  <dcterms:created xsi:type="dcterms:W3CDTF">2016-09-25T11:46:04Z</dcterms:created>
  <dcterms:modified xsi:type="dcterms:W3CDTF">2023-11-13T04:49:51Z</dcterms:modified>
</cp:coreProperties>
</file>